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采购公告" sheetId="3" r:id="rId1"/>
    <sheet name="报价单" sheetId="2" r:id="rId2"/>
    <sheet name="参考图及链接" sheetId="1" r:id="rId3"/>
  </sheets>
  <definedNames>
    <definedName name="_xlnm._FilterDatabase" localSheetId="2" hidden="1">参考图及链接!$A$1:$G$38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E0E737ECD914BA1855CFA26DD9C82C7" descr="fa3c7260-2bc3-45e3-a9d2-5569f416980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9495" y="1952625"/>
          <a:ext cx="5812155" cy="5820410"/>
        </a:xfrm>
        <a:prstGeom prst="rect">
          <a:avLst/>
        </a:prstGeom>
      </xdr:spPr>
    </xdr:pic>
  </etc:cellImage>
  <etc:cellImage>
    <xdr:pic>
      <xdr:nvPicPr>
        <xdr:cNvPr id="9" name="ID_C9A401BA272C44769D5C5B969ADDC6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11240" y="2984500"/>
          <a:ext cx="5743575" cy="582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3C6A5DBA31EE4F91B97466F6AC38CA8B" descr="a90fd1b7-cd84-4461-8d41-837244a4e7d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19495" y="2988945"/>
          <a:ext cx="5755005" cy="5724525"/>
        </a:xfrm>
        <a:prstGeom prst="rect">
          <a:avLst/>
        </a:prstGeom>
      </xdr:spPr>
    </xdr:pic>
  </etc:cellImage>
  <etc:cellImage>
    <xdr:pic>
      <xdr:nvPicPr>
        <xdr:cNvPr id="12" name="ID_413F2437DF3F447FB4B75714621DFDFA" descr="8a4d2aa2-aca9-4ee1-abcb-885a5edc2f5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19495" y="4020185"/>
          <a:ext cx="5716905" cy="5720080"/>
        </a:xfrm>
        <a:prstGeom prst="rect">
          <a:avLst/>
        </a:prstGeom>
      </xdr:spPr>
    </xdr:pic>
  </etc:cellImage>
  <etc:cellImage>
    <xdr:pic>
      <xdr:nvPicPr>
        <xdr:cNvPr id="15" name="ID_DC8BE50284DE49BD90ECFD5B07C0073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11240" y="5041900"/>
          <a:ext cx="724535" cy="732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3AB36E1DAF7341DB97F80A22E78E319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11240" y="5537200"/>
          <a:ext cx="6124575" cy="601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4719777A00DD4EF99B4FC8F567D16AB4" descr="96d49e67-6024-4161-81ef-c13a00f6cf7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19495" y="6042025"/>
          <a:ext cx="5764530" cy="5791835"/>
        </a:xfrm>
        <a:prstGeom prst="rect">
          <a:avLst/>
        </a:prstGeom>
      </xdr:spPr>
    </xdr:pic>
  </etc:cellImage>
  <etc:cellImage>
    <xdr:pic>
      <xdr:nvPicPr>
        <xdr:cNvPr id="18" name="ID_1E422B95DE2D4DFB91CD5AA41C359AE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11240" y="6527800"/>
          <a:ext cx="5762625" cy="579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8E9E599E78FA4339B1F3F81A241C61A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11240" y="7023100"/>
          <a:ext cx="4333875" cy="505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035BC9E501AD48DC9616027277899489" descr="1ffb75d6-973a-4564-8e3e-bcee6e2a42f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19495" y="7527925"/>
          <a:ext cx="5774055" cy="5777865"/>
        </a:xfrm>
        <a:prstGeom prst="rect">
          <a:avLst/>
        </a:prstGeom>
      </xdr:spPr>
    </xdr:pic>
  </etc:cellImage>
  <etc:cellImage>
    <xdr:pic>
      <xdr:nvPicPr>
        <xdr:cNvPr id="22" name="ID_E81E03EBB48E4858A3244D5171B9915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11240" y="8013700"/>
          <a:ext cx="5724525" cy="578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9B2B5E5D1D3D435DB1C705972B6DE0C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111240" y="8432800"/>
          <a:ext cx="5772150" cy="579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4178CD6B2B524D1999509461EB20D22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11240" y="8572500"/>
          <a:ext cx="5772150" cy="5800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7CF7FE462D9F414A89448B75348896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111240" y="9067800"/>
          <a:ext cx="5848350" cy="505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57322F7837447F693EB0E4F4CDD834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111240" y="9563100"/>
          <a:ext cx="5781675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9B08DC284C95439D80C432072F027F3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11240" y="3505200"/>
          <a:ext cx="5667375" cy="575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404BF1D3216F4DF6AE3BB2D84254EC8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111240" y="4025900"/>
          <a:ext cx="5800725" cy="583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2E279D6617BE4E059973835C68C121B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11240" y="11099800"/>
          <a:ext cx="5724525" cy="475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601E117B20354AE192102E90F3E62196" descr="b0408211-5977-4cd7-95e2-2419252e2bb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119495" y="11601450"/>
          <a:ext cx="3641725" cy="3569970"/>
        </a:xfrm>
        <a:prstGeom prst="rect">
          <a:avLst/>
        </a:prstGeom>
      </xdr:spPr>
    </xdr:pic>
  </etc:cellImage>
  <etc:cellImage>
    <xdr:pic>
      <xdr:nvPicPr>
        <xdr:cNvPr id="6" name="ID_219C5EFDD0F044F1A784458509BE886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111240" y="12090400"/>
          <a:ext cx="5857875" cy="5686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8D5C66879AB44BDAE485EE4C201CF0C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111240" y="12585700"/>
          <a:ext cx="5734050" cy="572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436A4803E214F2D8A4445EE4E8176A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111240" y="12585700"/>
          <a:ext cx="5829300" cy="588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5C136B255404EB5B069B91F69AA075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111240" y="14097000"/>
          <a:ext cx="5762625" cy="584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CB7330FE370A4DF5922E450D93300C8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111240" y="14592300"/>
          <a:ext cx="5172075" cy="614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F7CE10B760C49B7A4A105F47FED63A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138545" y="16305530"/>
          <a:ext cx="3875405" cy="496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19354370C474084865833D78FA522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111240" y="12585700"/>
          <a:ext cx="5123815" cy="2811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0D18DE62295F417191E2F20A8F754C2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142355" y="15820390"/>
          <a:ext cx="4400550" cy="521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725C1B77D6F141AA8A8D20F0EEE7F7E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111240" y="6565900"/>
          <a:ext cx="5553075" cy="453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3F6732339D7345309745DCA124F95E9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104255" y="17259300"/>
          <a:ext cx="5553075" cy="5810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7F06EED77E164743BF1FCCA00269D90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111240" y="2984500"/>
          <a:ext cx="8658225" cy="710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63C3F5492E624F698DC22804FCDF813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111240" y="18669000"/>
          <a:ext cx="5819775" cy="573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EF6D3E5CEDF64A83B6613E7B051FC65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111240" y="17780000"/>
          <a:ext cx="5829300" cy="584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5CE2ED2FF52E4BF5ACEEC3AD67C1E4C2" descr="dc4f89a153f30e5ab6815bc991a5eb3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119495" y="19209385"/>
          <a:ext cx="6012815" cy="5621020"/>
        </a:xfrm>
        <a:prstGeom prst="rect">
          <a:avLst/>
        </a:prstGeom>
      </xdr:spPr>
    </xdr:pic>
  </etc:cellImage>
  <etc:cellImage>
    <xdr:pic>
      <xdr:nvPicPr>
        <xdr:cNvPr id="38" name="ID_40376AE5E29A4DB7AB538656E8904DFD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90820" y="2463800"/>
          <a:ext cx="4438650" cy="579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91CADFC7242C42DF83F2332C2AA5864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290820" y="14617700"/>
          <a:ext cx="3638550" cy="36004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<sst xmlns="http://schemas.openxmlformats.org/spreadsheetml/2006/main" count="231" uniqueCount="99">
  <si>
    <t>深圳市殡葬服务中心物资采购分项报价单</t>
  </si>
  <si>
    <t>序号</t>
  </si>
  <si>
    <t>购买物品名称</t>
  </si>
  <si>
    <t>规格/型号</t>
  </si>
  <si>
    <t>单 位</t>
  </si>
  <si>
    <t>数 量</t>
  </si>
  <si>
    <t>单价</t>
  </si>
  <si>
    <t>合计（元）</t>
  </si>
  <si>
    <t>九牧洗手盆水龙头</t>
  </si>
  <si>
    <t>304不锈钢单冷水龙头，型号32770</t>
  </si>
  <si>
    <t>个</t>
  </si>
  <si>
    <t>303不锈钢下水器</t>
  </si>
  <si>
    <t>洗手盆通用【加厚304】翻版带提篮（无孔）下水器，长150mm宽60mm</t>
  </si>
  <si>
    <t>304不锈钢下水器</t>
  </si>
  <si>
    <t>110#拖把池下水器，尺寸：适合孔径86*96mm</t>
  </si>
  <si>
    <t>联塑PVC圆弧形地板线槽</t>
  </si>
  <si>
    <t>宽40mm*高9.5mm（2米）</t>
  </si>
  <si>
    <t>条</t>
  </si>
  <si>
    <t>联塑pvc线管</t>
  </si>
  <si>
    <t>联塑pvc线管4分20mm，B型加厚1.6mm,3.8M/条</t>
  </si>
  <si>
    <t>不锈钢线管卡扣</t>
  </si>
  <si>
    <t>内径22mm不锈钢骑马卡扣(1袋100个)</t>
  </si>
  <si>
    <t>袋</t>
  </si>
  <si>
    <t>内径34mm不锈钢骑马卡扣(1袋101个)</t>
  </si>
  <si>
    <t>金龙羽纯铜芯电线</t>
  </si>
  <si>
    <t>新国标纯铜芯电线ZC-BVR2.5平方阻燃，多芯软电线19股，100M/卷，（红.蓝各45卷，花线30卷）</t>
  </si>
  <si>
    <t>卷</t>
  </si>
  <si>
    <t>新国标纯铜芯电线ZC-BVR4.0平方阻燃，多芯软电线，100M/卷，（红.蓝各20卷）</t>
  </si>
  <si>
    <t>金点原子球形锁</t>
  </si>
  <si>
    <t>5把钥匙；银色（不分中心距配长短两个锁舌）铜制月牙锁芯，手把合金钢</t>
  </si>
  <si>
    <t>套</t>
  </si>
  <si>
    <t>304不锈钢插销门栓</t>
  </si>
  <si>
    <t>免打孔不锈钢插销门栓老式推拉门锁扣，总长尺寸120mm，配不锈钢锁</t>
  </si>
  <si>
    <t>公牛牌门禁专用开关</t>
  </si>
  <si>
    <t>按钮面板通用86底盒</t>
  </si>
  <si>
    <t>公牛牌插座</t>
  </si>
  <si>
    <t>公牛开关插座明装三孔明盒16A带开关珍珠白</t>
  </si>
  <si>
    <t>公牛10A转16A插座转换器插头带过载保护三孔</t>
  </si>
  <si>
    <t>公牛16A转10A插座转换器插头，八孔</t>
  </si>
  <si>
    <t>3240环氧板</t>
  </si>
  <si>
    <t>3240环氧板黄色电工胶木板绝缘板耐高温，尺寸：0.6M*1.0M*0.8MM</t>
  </si>
  <si>
    <t>块</t>
  </si>
  <si>
    <t>热浸锌桥架+配件</t>
  </si>
  <si>
    <t>热浸锌桥架室外防水防雨耐腐蚀梯式线槽 ，尺寸：150*100*1.2mm，2M/条</t>
  </si>
  <si>
    <t>米</t>
  </si>
  <si>
    <t>镀锌水平弯150x100mm（规格如图参考），配桥架螺丝12个，配套盖板1个</t>
  </si>
  <si>
    <t>镀锌线槽连接板，适配60mm高桥架镀锌桥架连接片（配螺丝螺母160套)</t>
  </si>
  <si>
    <t>热镀锌40*40*4.0单面开孔角铁，孔径8mm，</t>
  </si>
  <si>
    <t>4.8级 M8*1M(直径8mm)，配螺母120颗</t>
  </si>
  <si>
    <t>强力磁钉</t>
  </si>
  <si>
    <t>金属强力磁钉（20x25mm）</t>
  </si>
  <si>
    <t>塑料托盘卡板</t>
  </si>
  <si>
    <t>重型中空吹塑吸塑双面塑料托盘卡板尺寸1200*1200*150，动承重2吨，静承重6吨，</t>
  </si>
  <si>
    <t>亚明牌应急工矿灯</t>
  </si>
  <si>
    <t>100W带消防应急，配0.5米吊链，应急时间等于或大于90分钟</t>
  </si>
  <si>
    <t>佛山照明T8LED灯管</t>
  </si>
  <si>
    <t>1.2米灯管，功率：18W，6500正白光</t>
  </si>
  <si>
    <t>佛山照明感应T8LED灯</t>
  </si>
  <si>
    <t>微波雷达感应光管及支架，功率：全亮18W（守候3W）6500正白光，双端供电，雷达感应</t>
  </si>
  <si>
    <t>佛山照明led太阳能灯</t>
  </si>
  <si>
    <t>led太阳能灯户外防水感应，1600lm超爆亮款 遥控 +光感+整夜长亮+定时，防护等级IP65，色温范围6500K，电池容量3.2/30000mah，安装方式：壁式/杆式</t>
  </si>
  <si>
    <t>防锈润滑剂</t>
  </si>
  <si>
    <t>wd-40除锈润滑金属喷剂301ml</t>
  </si>
  <si>
    <t>瓶</t>
  </si>
  <si>
    <t>304不锈钢卡箍</t>
  </si>
  <si>
    <t>304不锈钢活卡箍，（收直径14mm-27mm，27mm-51mm两款各50个）钢带宽12mm，厚度</t>
  </si>
  <si>
    <t>防撞杆</t>
  </si>
  <si>
    <t>警示柱加厚钢管防护杆，高750mm直径114mm厚度2.0mm黄黑固定，（每条配4个304不锈钢10mm膨胀螺丝）</t>
  </si>
  <si>
    <t>不锈钢防撞地吸</t>
  </si>
  <si>
    <t>材质304不锈钢，拉丝款</t>
  </si>
  <si>
    <t>道路广角凸面反光镜</t>
  </si>
  <si>
    <t>60公分室外pc镜面+2.6米镀锌钢管立柱+螺丝配件</t>
  </si>
  <si>
    <t>金羚排气扇</t>
  </si>
  <si>
    <t>12寸 FA-30YH1全金属机身
开孔尺寸:295~300mm面板尺寸:354X354mm高速风机</t>
  </si>
  <si>
    <t>正野排气扇</t>
  </si>
  <si>
    <t>APB30B1-1 12寸换气扇(金属框架)电压:220V/50Hz,功率:45W,噪音:55dB(A),风量:1020m3/h,面板尺寸:394x394mm,开孔尺寸:343x343mm</t>
  </si>
  <si>
    <t>台</t>
  </si>
  <si>
    <t>脚踏式冲水阀</t>
  </si>
  <si>
    <t>铜阀体钢踏板85mm含螺帽距离
外径32mm内径32mm75mm阀体螺纹距离克重≈506克大脚踏(铜)1寸进水</t>
  </si>
  <si>
    <t>304不锈钢门把手</t>
  </si>
  <si>
    <t>明装门拉手拉丝银，尺寸80*300mm加厚足1.2mm，配不锈钢螺丝</t>
  </si>
  <si>
    <t>总价</t>
  </si>
  <si>
    <t>元</t>
  </si>
  <si>
    <t>备注:1.我单位承诺不恶意低价谋取中标；我单位对本项目的报价负责，承诺中标后严格按报价单内容保证质量及响应时间履行。2.我单位承诺不存在下列情形：不同供应商的法定代表人、主要经营负责人、项目投标授权代表人、项目负责人（如有）、主要技术人员（如有）为同一人、属同一单位或者在同一单位缴纳社会保险；单位负责人为同一人或者存在直接控股、管理关系参加本项目采购活动；因违法行为而被禁止参加政府采购活动。(联系人:          电话:              ）</t>
  </si>
  <si>
    <t xml:space="preserve">                                       公司(盖章)
                                        2026年  月  日</t>
  </si>
  <si>
    <t>市殡葬服务中心物资采购汇总表</t>
  </si>
  <si>
    <t>物资名称</t>
  </si>
  <si>
    <t>单位</t>
  </si>
  <si>
    <t>数量</t>
  </si>
  <si>
    <t>参考图</t>
  </si>
  <si>
    <t>备注</t>
  </si>
  <si>
    <t>https://detail.tmall.com/item.htm?abbucket=8&amp;id=670078117250&amp;mi_id=0000BR24PGV1KugRP2B0wC0gBtwzlH8RZ9y_othB7N6KLac&amp;ns=1&amp;priceTId=213e06af17700013434182458e133f&amp;skuId=5080546561869&amp;spm=a21n57.1.hoverItem.4&amp;utparam=%7B%22aplus_abtest%22%3A%2209a079dbbbd526197bfd437f8353716e%22%7D&amp;xxc=taobaoSearch</t>
  </si>
  <si>
    <t xml:space="preserve">热浸锌桥架室外防水防雨耐腐蚀梯式线槽 ，尺寸：150*100*1.2mm，2M/条
</t>
  </si>
  <si>
    <t>https://detail.tmall.com/item.htm?ali_refid=a3_430582_1006%3A1109938600%3AH%3AW%2BoYVDJov2rgrul4Da8tXg%3D%3D%3Abdf9a12ed8182f78c5b2f0e04a79ba23&amp;ali_trackid=318_bdf9a12ed8182f78c5b2f0e04a79ba23&amp;id=610943861234&amp;mi_id=0000G-m_mKWnjlyMOoC_IE-kYpw-50hqf7ZDBjtxTuyU9B8&amp;mm_sceneid=0_0_100407542_0&amp;priceTId=213e06af17700013125737505e133f&amp;skuId=5751693005392&amp;spm=a21n57.1.hoverItem.1&amp;utparam=%7B%22aplus_abtest%22%3A%22c00eda588970426ca54c4b5ee60768ff%22%7D&amp;xxc=ad_ztc</t>
  </si>
  <si>
    <t>https://detail.tmall.com/item.htm?abbucket=8&amp;id=718579224218&amp;mi_id=0000OLITk3DakmEjqyuMPolvYKH5fjy4phlcdMMHfxNSTVQ&amp;ns=1&amp;priceTId=213e06af17700011771953659e133f&amp;skuId=5758405712198&amp;spm=a21n57.1.hoverItem.4&amp;utparam=%7B%22aplus_abtest%22%3A%22612fbdeca87e5c0f035f148344e86f05%22%7D&amp;xxc=taobaoSearch</t>
  </si>
  <si>
    <t>https://detail.tmall.com/item.htm?ali_refid=a3_420434_1006%3A2686091782%3AH%3AfnDLkTBsM544OCUzaakFJLlnUEOOtfJP%3A3913171fb03cd2ad693d236909219939&amp;ali_trackid=282_3913171fb03cd2ad693d236909219939&amp;id=1007464533503&amp;mi_id=0000VGg8VWH8UlzJJa0xe2Cc_tE62LWxgHzkKwMvjjxkg78&amp;mm_sceneid=1_0_9708640169_0&amp;priceTId=2147830217699956774605949e121c&amp;spm=a21n57.1.hoverItem.7&amp;utparam=%7B%22aplus_abtest%22%3A%22348d46ee962b914320f70be39b7240ac%22%7D&amp;xxc=ad_ztc</t>
  </si>
  <si>
    <t>热镀锌40*40*4.0单面开孔角铁.孔径8mm，</t>
  </si>
  <si>
    <t>4.8级 M8*1M(直径8mm) ，       配螺母120颗</t>
  </si>
  <si>
    <t>https://item.taobao.com/item.htm?abbucket=8&amp;id=43514568160&amp;mi_id=0000h9425uRAsx_naaHKQt3saVbcMx6Wdc80Lgnw2FkMxuY&amp;ns=1&amp;priceTId=215042fe17722604759403070e13cb&amp;skuId=3184614152536&amp;spm=a21n57.1.item.9&amp;utparam=%7B%22aplus_abtest%22%3A%22d4e64f3dda5642fdb51a0ddf6a27b44e%22%7D&amp;xxc=taobaoSear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</si>
</sst>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sz val="15"/>
      <color rgb="FF000000"/>
      <name val="Times New Roman"/>
      <charset val="204"/>
    </font>
    <font>
      <sz val="16"/>
      <color rgb="FF000000"/>
      <name val="Times New Roman"/>
      <charset val="204"/>
    </font>
    <font>
      <b/>
      <sz val="25"/>
      <name val="黑体"/>
      <charset val="134"/>
    </font>
    <font>
      <b/>
      <sz val="15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5"/>
      <name val="宋体"/>
      <charset val="134"/>
    </font>
    <font>
      <sz val="11"/>
      <color rgb="FF000000"/>
      <name val="宋体"/>
      <charset val="20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0" fontId="0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6" applyNumberFormat="1" applyFill="1" applyBorder="1" applyAlignment="1">
      <alignment horizontal="center" vertical="center" wrapText="1"/>
    </xf>
    <xf numFmtId="0" fontId="11" fillId="0" borderId="0" xfId="6" applyFill="1" applyAlignment="1">
      <alignment vertical="center"/>
    </xf>
    <xf numFmtId="0" fontId="11" fillId="0" borderId="1" xfId="6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5" Type="http://schemas.openxmlformats.org/officeDocument/2006/relationships/image" Target="media/image37.png"/><Relationship Id="rId34" Type="http://schemas.openxmlformats.org/officeDocument/2006/relationships/image" Target="media/image36.png"/><Relationship Id="rId33" Type="http://schemas.openxmlformats.org/officeDocument/2006/relationships/image" Target="media/image35.png"/><Relationship Id="rId32" Type="http://schemas.openxmlformats.org/officeDocument/2006/relationships/image" Target="media/image34.png"/><Relationship Id="rId31" Type="http://schemas.openxmlformats.org/officeDocument/2006/relationships/image" Target="media/image33.png"/><Relationship Id="rId30" Type="http://schemas.openxmlformats.org/officeDocument/2006/relationships/image" Target="media/image32.png"/><Relationship Id="rId3" Type="http://schemas.openxmlformats.org/officeDocument/2006/relationships/image" Target="media/image5.png"/><Relationship Id="rId29" Type="http://schemas.openxmlformats.org/officeDocument/2006/relationships/image" Target="media/image31.png"/><Relationship Id="rId28" Type="http://schemas.openxmlformats.org/officeDocument/2006/relationships/image" Target="media/image30.png"/><Relationship Id="rId27" Type="http://schemas.openxmlformats.org/officeDocument/2006/relationships/image" Target="media/image29.png"/><Relationship Id="rId26" Type="http://schemas.openxmlformats.org/officeDocument/2006/relationships/image" Target="media/image28.png"/><Relationship Id="rId25" Type="http://schemas.openxmlformats.org/officeDocument/2006/relationships/image" Target="media/image27.png"/><Relationship Id="rId24" Type="http://schemas.openxmlformats.org/officeDocument/2006/relationships/image" Target="media/image26.png"/><Relationship Id="rId23" Type="http://schemas.openxmlformats.org/officeDocument/2006/relationships/image" Target="media/image25.png"/><Relationship Id="rId22" Type="http://schemas.openxmlformats.org/officeDocument/2006/relationships/image" Target="media/image24.png"/><Relationship Id="rId21" Type="http://schemas.openxmlformats.org/officeDocument/2006/relationships/image" Target="media/image23.png"/><Relationship Id="rId20" Type="http://schemas.openxmlformats.org/officeDocument/2006/relationships/image" Target="media/image22.png"/><Relationship Id="rId2" Type="http://schemas.openxmlformats.org/officeDocument/2006/relationships/image" Target="media/image4.png"/><Relationship Id="rId19" Type="http://schemas.openxmlformats.org/officeDocument/2006/relationships/image" Target="media/image21.png"/><Relationship Id="rId18" Type="http://schemas.openxmlformats.org/officeDocument/2006/relationships/image" Target="media/image20.png"/><Relationship Id="rId17" Type="http://schemas.openxmlformats.org/officeDocument/2006/relationships/image" Target="media/image19.png"/><Relationship Id="rId16" Type="http://schemas.openxmlformats.org/officeDocument/2006/relationships/image" Target="media/image18.png"/><Relationship Id="rId15" Type="http://schemas.openxmlformats.org/officeDocument/2006/relationships/image" Target="media/image17.png"/><Relationship Id="rId14" Type="http://schemas.openxmlformats.org/officeDocument/2006/relationships/image" Target="media/image16.png"/><Relationship Id="rId13" Type="http://schemas.openxmlformats.org/officeDocument/2006/relationships/image" Target="media/image15.png"/><Relationship Id="rId12" Type="http://schemas.openxmlformats.org/officeDocument/2006/relationships/image" Target="media/image14.png"/><Relationship Id="rId11" Type="http://schemas.openxmlformats.org/officeDocument/2006/relationships/image" Target="media/image13.png"/><Relationship Id="rId10" Type="http://schemas.openxmlformats.org/officeDocument/2006/relationships/image" Target="media/image1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447675</xdr:colOff>
      <xdr:row>0</xdr:row>
      <xdr:rowOff>635</xdr:rowOff>
    </xdr:from>
    <xdr:to>
      <xdr:col>17</xdr:col>
      <xdr:colOff>228600</xdr:colOff>
      <xdr:row>47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635"/>
          <a:ext cx="5953125" cy="806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8</xdr:col>
      <xdr:colOff>514985</xdr:colOff>
      <xdr:row>47</xdr:row>
      <xdr:rowOff>57785</xdr:rowOff>
    </xdr:to>
    <xdr:pic>
      <xdr:nvPicPr>
        <xdr:cNvPr id="4" name="图片 3" descr="14782830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000750" cy="811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5" Type="http://schemas.openxmlformats.org/officeDocument/2006/relationships/hyperlink" Target="https://item.taobao.com/item.htm?abbucket=8&amp;id=43514568160&amp;mi_id=0000h9425uRAsx_naaHKQt3saVbcMx6Wdc80Lgnw2FkMxuY&amp;ns=1&amp;priceTId=215042fe17722604759403070e13cb&amp;skuId=3184614152536&amp;spm=a21n57.1.item.9&amp;utparam=%7B%22aplus_abtest%22%3A%22d4e64f3dda5642fdb51a0ddf6a27b44e%22%7D&amp;xxc=taobaoSearch" TargetMode="External"/><Relationship Id="rId4" Type="http://schemas.openxmlformats.org/officeDocument/2006/relationships/hyperlink" Target="https://detail.tmall.com/item.htm?abbucket=8&amp;id=670078117250&amp;mi_id=0000BR24PGV1KugRP2B0wC0gBtwzlH8RZ9y_othB7N6KLac&amp;ns=1&amp;priceTId=213e06af17700013434182458e133f&amp;skuId=5080546561869&amp;spm=a21n57.1.hoverItem.4&amp;utparam=%7B%22aplus_abtest%22%3A%2209a079dbbbd526197bfd437f8353716e%22%7D&amp;xxc=taobaoSearch" TargetMode="External"/><Relationship Id="rId3" Type="http://schemas.openxmlformats.org/officeDocument/2006/relationships/hyperlink" Target="https://detail.tmall.com/item.htm?ali_refid=a3_430582_1006%3A1109938600%3AH%3AW%2BoYVDJov2rgrul4Da8tXg%3D%3D%3Abdf9a12ed8182f78c5b2f0e04a79ba23&amp;ali_trackid=318_bdf9a12ed8182f78c5b2f0e04a79ba23&amp;id=610943861234&amp;mi_id=0000G-m_mKWnjlyMOoC_IE-kYpw-50hqf7ZDBjtxTuyU9B8&amp;mm_sceneid=0_0_100407542_0&amp;priceTId=213e06af17700013125737505e133f&amp;skuId=5751693005392&amp;spm=a21n57.1.hoverItem.1&amp;utparam=%7B%22aplus_abtest%22%3A%22c00eda588970426ca54c4b5ee60768ff%22%7D&amp;xxc=ad_ztc" TargetMode="External"/><Relationship Id="rId2" Type="http://schemas.openxmlformats.org/officeDocument/2006/relationships/hyperlink" Target="https://detail.tmall.com/item.htm?abbucket=8&amp;id=718579224218&amp;mi_id=0000OLITk3DakmEjqyuMPolvYKH5fjy4phlcdMMHfxNSTVQ&amp;ns=1&amp;priceTId=213e06af17700011771953659e133f&amp;skuId=5758405712198&amp;spm=a21n57.1.hoverItem.4&amp;utparam=%7B%22aplus_abtest%22%3A%22612fbdeca87e5c0f035f148344e86f05%22%7D&amp;xxc=taobaoSearch" TargetMode="External"/><Relationship Id="rId1" Type="http://schemas.openxmlformats.org/officeDocument/2006/relationships/hyperlink" Target="https://detail.tmall.com/item.htm?ali_refid=a3_420434_1006%3A2686091782%3AH%3AfnDLkTBsM544OCUzaakFJLlnUEOOtfJP%3A3913171fb03cd2ad693d236909219939&amp;ali_trackid=282_3913171fb03cd2ad693d236909219939&amp;id=1007464533503&amp;mi_id=0000VGg8VWH8UlzJJa0xe2Cc_tE62LWxgHzkKwMvjjxkg78&amp;mm_sceneid=1_0_9708640169_0&amp;priceTId=2147830217699956774605949e121c&amp;spm=a21n57.1.hoverItem.7&amp;utparam=%7B%22aplus_abtest%22%3A%22348d46ee962b914320f70be39b7240ac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S21" sqref="S2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2" workbookViewId="0">
      <selection activeCell="J40" sqref="J40"/>
    </sheetView>
  </sheetViews>
  <sheetFormatPr defaultColWidth="9" defaultRowHeight="13.5" outlineLevelCol="7"/>
  <cols>
    <col min="1" max="1" width="5.25" style="23" customWidth="1"/>
    <col min="2" max="2" width="21.5" style="23" customWidth="1"/>
    <col min="3" max="3" width="48.375" style="23" customWidth="1"/>
    <col min="4" max="4" width="10.775" style="23" customWidth="1"/>
    <col min="5" max="5" width="14.1166666666667" style="23" customWidth="1"/>
    <col min="6" max="6" width="13.4666666666667" style="23" customWidth="1"/>
    <col min="7" max="7" width="18.1583333333333" style="23" customWidth="1"/>
    <col min="8" max="16384" width="9" style="20"/>
  </cols>
  <sheetData>
    <row r="1" s="20" customFormat="1" ht="68" customHeight="1" spans="1:8">
      <c r="A1" s="24" t="s">
        <v>0</v>
      </c>
      <c r="B1" s="24"/>
      <c r="C1" s="24"/>
      <c r="D1" s="24"/>
      <c r="E1" s="24"/>
      <c r="F1" s="24"/>
      <c r="G1" s="24"/>
    </row>
    <row r="2" s="21" customFormat="1" ht="25" customHeight="1" spans="1:8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s="21" customFormat="1" ht="52" customHeight="1" spans="1:8">
      <c r="A3" s="9">
        <v>1</v>
      </c>
      <c r="B3" s="10" t="s">
        <v>8</v>
      </c>
      <c r="C3" s="10" t="s">
        <v>9</v>
      </c>
      <c r="D3" s="11" t="s">
        <v>10</v>
      </c>
      <c r="E3" s="11">
        <v>40</v>
      </c>
      <c r="F3" s="27"/>
      <c r="G3" s="28"/>
      <c r="H3" s="29"/>
    </row>
    <row r="4" s="20" customFormat="1" ht="52" customHeight="1" spans="1:8">
      <c r="A4" s="9">
        <v>2</v>
      </c>
      <c r="B4" s="10" t="s">
        <v>11</v>
      </c>
      <c r="C4" s="10" t="s">
        <v>12</v>
      </c>
      <c r="D4" s="11" t="s">
        <v>10</v>
      </c>
      <c r="E4" s="11">
        <v>40</v>
      </c>
      <c r="F4" s="27"/>
      <c r="G4" s="30"/>
      <c r="H4" s="29"/>
    </row>
    <row r="5" s="20" customFormat="1" ht="52" customHeight="1" spans="1:8">
      <c r="A5" s="9">
        <v>3</v>
      </c>
      <c r="B5" s="10" t="s">
        <v>13</v>
      </c>
      <c r="C5" s="13" t="s">
        <v>14</v>
      </c>
      <c r="D5" s="10" t="s">
        <v>10</v>
      </c>
      <c r="E5" s="11">
        <v>30</v>
      </c>
      <c r="F5" s="27"/>
      <c r="G5" s="28"/>
      <c r="H5" s="29"/>
    </row>
    <row r="6" s="20" customFormat="1" ht="52" customHeight="1" spans="1:8">
      <c r="A6" s="9">
        <v>4</v>
      </c>
      <c r="B6" s="10" t="s">
        <v>15</v>
      </c>
      <c r="C6" s="13" t="s">
        <v>16</v>
      </c>
      <c r="D6" s="10" t="s">
        <v>17</v>
      </c>
      <c r="E6" s="11">
        <v>50</v>
      </c>
      <c r="F6" s="31"/>
      <c r="G6" s="31"/>
    </row>
    <row r="7" s="20" customFormat="1" ht="52" customHeight="1" spans="1:8">
      <c r="A7" s="9">
        <v>5</v>
      </c>
      <c r="B7" s="10" t="s">
        <v>18</v>
      </c>
      <c r="C7" s="10" t="s">
        <v>19</v>
      </c>
      <c r="D7" s="10" t="s">
        <v>17</v>
      </c>
      <c r="E7" s="11">
        <v>200</v>
      </c>
      <c r="F7" s="31"/>
      <c r="G7" s="31"/>
    </row>
    <row r="8" s="20" customFormat="1" ht="52" customHeight="1" spans="1:8">
      <c r="A8" s="9">
        <v>6</v>
      </c>
      <c r="B8" s="10" t="s">
        <v>20</v>
      </c>
      <c r="C8" s="10" t="s">
        <v>21</v>
      </c>
      <c r="D8" s="10" t="s">
        <v>22</v>
      </c>
      <c r="E8" s="11">
        <v>10</v>
      </c>
      <c r="F8" s="27"/>
      <c r="G8" s="27"/>
    </row>
    <row r="9" s="20" customFormat="1" ht="52" customHeight="1" spans="1:8">
      <c r="A9" s="9">
        <v>7</v>
      </c>
      <c r="B9" s="10" t="s">
        <v>20</v>
      </c>
      <c r="C9" s="10" t="s">
        <v>23</v>
      </c>
      <c r="D9" s="10" t="s">
        <v>22</v>
      </c>
      <c r="E9" s="11">
        <v>10</v>
      </c>
      <c r="F9" s="27"/>
      <c r="G9" s="27"/>
    </row>
    <row r="10" s="20" customFormat="1" ht="52" customHeight="1" spans="1:8">
      <c r="A10" s="9">
        <v>8</v>
      </c>
      <c r="B10" s="10" t="s">
        <v>24</v>
      </c>
      <c r="C10" s="10" t="s">
        <v>25</v>
      </c>
      <c r="D10" s="10" t="s">
        <v>26</v>
      </c>
      <c r="E10" s="10">
        <v>120</v>
      </c>
      <c r="F10" s="27"/>
      <c r="G10" s="27"/>
    </row>
    <row r="11" s="20" customFormat="1" ht="52" customHeight="1" spans="1:8">
      <c r="A11" s="9">
        <v>9</v>
      </c>
      <c r="B11" s="10" t="s">
        <v>24</v>
      </c>
      <c r="C11" s="10" t="s">
        <v>27</v>
      </c>
      <c r="D11" s="10" t="s">
        <v>26</v>
      </c>
      <c r="E11" s="10">
        <v>40</v>
      </c>
      <c r="F11" s="27"/>
      <c r="G11" s="27"/>
    </row>
    <row r="12" s="20" customFormat="1" ht="52" customHeight="1" spans="1:8">
      <c r="A12" s="9">
        <v>10</v>
      </c>
      <c r="B12" s="14" t="s">
        <v>28</v>
      </c>
      <c r="C12" s="14" t="s">
        <v>29</v>
      </c>
      <c r="D12" s="14" t="s">
        <v>30</v>
      </c>
      <c r="E12" s="15">
        <v>30</v>
      </c>
      <c r="F12" s="27"/>
      <c r="G12" s="27"/>
    </row>
    <row r="13" s="20" customFormat="1" ht="42" customHeight="1" spans="1:8">
      <c r="A13" s="9">
        <v>11</v>
      </c>
      <c r="B13" s="14" t="s">
        <v>31</v>
      </c>
      <c r="C13" s="14" t="s">
        <v>32</v>
      </c>
      <c r="D13" s="14" t="s">
        <v>30</v>
      </c>
      <c r="E13" s="15">
        <v>30</v>
      </c>
      <c r="F13" s="27"/>
      <c r="G13" s="27"/>
    </row>
    <row r="14" s="20" customFormat="1" ht="42" customHeight="1" spans="1:8">
      <c r="A14" s="9">
        <v>12</v>
      </c>
      <c r="B14" s="14" t="s">
        <v>33</v>
      </c>
      <c r="C14" s="14" t="s">
        <v>34</v>
      </c>
      <c r="D14" s="14" t="s">
        <v>10</v>
      </c>
      <c r="E14" s="15">
        <v>60</v>
      </c>
      <c r="F14" s="27"/>
      <c r="G14" s="27"/>
    </row>
    <row r="15" s="20" customFormat="1" ht="42" customHeight="1" spans="1:8">
      <c r="A15" s="9">
        <v>13</v>
      </c>
      <c r="B15" s="14" t="s">
        <v>35</v>
      </c>
      <c r="C15" s="14" t="s">
        <v>36</v>
      </c>
      <c r="D15" s="14" t="s">
        <v>10</v>
      </c>
      <c r="E15" s="15">
        <v>60</v>
      </c>
      <c r="F15" s="27"/>
      <c r="G15" s="27"/>
    </row>
    <row r="16" s="20" customFormat="1" ht="42" customHeight="1" spans="1:8">
      <c r="A16" s="9">
        <v>14</v>
      </c>
      <c r="B16" s="14" t="s">
        <v>35</v>
      </c>
      <c r="C16" s="14" t="s">
        <v>37</v>
      </c>
      <c r="D16" s="14" t="s">
        <v>10</v>
      </c>
      <c r="E16" s="15">
        <v>20</v>
      </c>
      <c r="F16" s="27"/>
      <c r="G16" s="27"/>
    </row>
    <row r="17" s="20" customFormat="1" ht="42" customHeight="1" spans="1:7">
      <c r="A17" s="9">
        <v>15</v>
      </c>
      <c r="B17" s="14" t="s">
        <v>35</v>
      </c>
      <c r="C17" s="14" t="s">
        <v>38</v>
      </c>
      <c r="D17" s="14" t="s">
        <v>10</v>
      </c>
      <c r="E17" s="15">
        <v>20</v>
      </c>
      <c r="F17" s="27"/>
      <c r="G17" s="27"/>
    </row>
    <row r="18" s="20" customFormat="1" ht="42" customHeight="1" spans="1:7">
      <c r="A18" s="9">
        <v>16</v>
      </c>
      <c r="B18" s="14" t="s">
        <v>39</v>
      </c>
      <c r="C18" s="14" t="s">
        <v>40</v>
      </c>
      <c r="D18" s="14" t="s">
        <v>41</v>
      </c>
      <c r="E18" s="15">
        <v>50</v>
      </c>
      <c r="F18" s="27"/>
      <c r="G18" s="27"/>
    </row>
    <row r="19" s="20" customFormat="1" ht="42" customHeight="1" spans="1:7">
      <c r="A19" s="9">
        <v>17</v>
      </c>
      <c r="B19" s="14" t="s">
        <v>42</v>
      </c>
      <c r="C19" s="14" t="s">
        <v>43</v>
      </c>
      <c r="D19" s="14" t="s">
        <v>44</v>
      </c>
      <c r="E19" s="15">
        <v>60</v>
      </c>
      <c r="F19" s="27"/>
      <c r="G19" s="27"/>
    </row>
    <row r="20" s="20" customFormat="1" ht="42" customHeight="1" spans="1:7">
      <c r="A20" s="9">
        <v>18</v>
      </c>
      <c r="B20" s="14"/>
      <c r="C20" s="14" t="s">
        <v>45</v>
      </c>
      <c r="D20" s="14" t="s">
        <v>30</v>
      </c>
      <c r="E20" s="15">
        <v>14</v>
      </c>
      <c r="F20" s="27"/>
      <c r="G20" s="27"/>
    </row>
    <row r="21" s="20" customFormat="1" ht="42" customHeight="1" spans="1:7">
      <c r="A21" s="9">
        <v>19</v>
      </c>
      <c r="B21" s="14"/>
      <c r="C21" s="14" t="s">
        <v>46</v>
      </c>
      <c r="D21" s="14" t="s">
        <v>30</v>
      </c>
      <c r="E21" s="15">
        <v>80</v>
      </c>
      <c r="F21" s="27"/>
      <c r="G21" s="27"/>
    </row>
    <row r="22" s="20" customFormat="1" ht="42" customHeight="1" spans="1:7">
      <c r="A22" s="9">
        <v>20</v>
      </c>
      <c r="B22" s="14"/>
      <c r="C22" s="14" t="s">
        <v>47</v>
      </c>
      <c r="D22" s="14" t="s">
        <v>44</v>
      </c>
      <c r="E22" s="15">
        <v>15</v>
      </c>
      <c r="F22" s="27"/>
      <c r="G22" s="27"/>
    </row>
    <row r="23" s="20" customFormat="1" ht="42" customHeight="1" spans="1:7">
      <c r="A23" s="9">
        <v>21</v>
      </c>
      <c r="B23" s="14"/>
      <c r="C23" s="14" t="s">
        <v>48</v>
      </c>
      <c r="D23" s="14" t="s">
        <v>44</v>
      </c>
      <c r="E23" s="15">
        <v>80</v>
      </c>
      <c r="F23" s="27"/>
      <c r="G23" s="27"/>
    </row>
    <row r="24" s="20" customFormat="1" ht="42" customHeight="1" spans="1:7">
      <c r="A24" s="9">
        <v>22</v>
      </c>
      <c r="B24" s="14" t="s">
        <v>49</v>
      </c>
      <c r="C24" s="14" t="s">
        <v>50</v>
      </c>
      <c r="D24" s="14" t="s">
        <v>10</v>
      </c>
      <c r="E24" s="15">
        <v>38</v>
      </c>
      <c r="F24" s="27"/>
      <c r="G24" s="27"/>
    </row>
    <row r="25" s="20" customFormat="1" ht="42" customHeight="1" spans="1:7">
      <c r="A25" s="9">
        <v>23</v>
      </c>
      <c r="B25" s="14" t="s">
        <v>51</v>
      </c>
      <c r="C25" s="14" t="s">
        <v>52</v>
      </c>
      <c r="D25" s="14" t="s">
        <v>41</v>
      </c>
      <c r="E25" s="15">
        <v>30</v>
      </c>
      <c r="F25" s="27"/>
      <c r="G25" s="27"/>
    </row>
    <row r="26" s="20" customFormat="1" ht="42" customHeight="1" spans="1:7">
      <c r="A26" s="9">
        <v>24</v>
      </c>
      <c r="B26" s="17" t="s">
        <v>53</v>
      </c>
      <c r="C26" s="17" t="s">
        <v>54</v>
      </c>
      <c r="D26" s="10" t="s">
        <v>10</v>
      </c>
      <c r="E26" s="15">
        <v>20</v>
      </c>
      <c r="F26" s="27"/>
      <c r="G26" s="27"/>
    </row>
    <row r="27" s="20" customFormat="1" ht="42" customHeight="1" spans="1:7">
      <c r="A27" s="9">
        <v>25</v>
      </c>
      <c r="B27" s="17" t="s">
        <v>55</v>
      </c>
      <c r="C27" s="17" t="s">
        <v>56</v>
      </c>
      <c r="D27" s="10" t="s">
        <v>17</v>
      </c>
      <c r="E27" s="15">
        <v>200</v>
      </c>
      <c r="F27" s="27"/>
      <c r="G27" s="27"/>
    </row>
    <row r="28" s="20" customFormat="1" ht="42" customHeight="1" spans="1:7">
      <c r="A28" s="9">
        <v>26</v>
      </c>
      <c r="B28" s="17" t="s">
        <v>57</v>
      </c>
      <c r="C28" s="17" t="s">
        <v>58</v>
      </c>
      <c r="D28" s="10" t="s">
        <v>30</v>
      </c>
      <c r="E28" s="15">
        <v>200</v>
      </c>
      <c r="F28" s="27"/>
      <c r="G28" s="27"/>
    </row>
    <row r="29" s="20" customFormat="1" ht="42" customHeight="1" spans="1:7">
      <c r="A29" s="9">
        <v>27</v>
      </c>
      <c r="B29" s="14" t="s">
        <v>59</v>
      </c>
      <c r="C29" s="14" t="s">
        <v>60</v>
      </c>
      <c r="D29" s="14" t="s">
        <v>30</v>
      </c>
      <c r="E29" s="15">
        <v>50</v>
      </c>
      <c r="F29" s="27"/>
      <c r="G29" s="27"/>
    </row>
    <row r="30" s="20" customFormat="1" ht="42" customHeight="1" spans="1:7">
      <c r="A30" s="9">
        <v>28</v>
      </c>
      <c r="B30" s="14" t="s">
        <v>61</v>
      </c>
      <c r="C30" s="14" t="s">
        <v>62</v>
      </c>
      <c r="D30" s="14" t="s">
        <v>63</v>
      </c>
      <c r="E30" s="15">
        <v>10</v>
      </c>
      <c r="F30" s="27"/>
      <c r="G30" s="27"/>
    </row>
    <row r="31" s="20" customFormat="1" ht="42" customHeight="1" spans="1:7">
      <c r="A31" s="9">
        <v>29</v>
      </c>
      <c r="B31" s="9" t="s">
        <v>64</v>
      </c>
      <c r="C31" s="14" t="s">
        <v>65</v>
      </c>
      <c r="D31" s="14" t="s">
        <v>10</v>
      </c>
      <c r="E31" s="15">
        <v>100</v>
      </c>
      <c r="F31" s="27"/>
      <c r="G31" s="27"/>
    </row>
    <row r="32" s="20" customFormat="1" ht="42" customHeight="1" spans="1:7">
      <c r="A32" s="9">
        <v>30</v>
      </c>
      <c r="B32" s="14" t="s">
        <v>66</v>
      </c>
      <c r="C32" s="14" t="s">
        <v>67</v>
      </c>
      <c r="D32" s="14" t="s">
        <v>17</v>
      </c>
      <c r="E32" s="15">
        <v>40</v>
      </c>
      <c r="F32" s="27"/>
      <c r="G32" s="27"/>
    </row>
    <row r="33" s="20" customFormat="1" ht="42" customHeight="1" spans="1:7">
      <c r="A33" s="9">
        <v>31</v>
      </c>
      <c r="B33" s="10" t="s">
        <v>68</v>
      </c>
      <c r="C33" s="19" t="s">
        <v>69</v>
      </c>
      <c r="D33" s="10" t="s">
        <v>10</v>
      </c>
      <c r="E33" s="11">
        <v>60</v>
      </c>
      <c r="F33" s="27"/>
      <c r="G33" s="27"/>
    </row>
    <row r="34" s="20" customFormat="1" ht="42" customHeight="1" spans="1:7">
      <c r="A34" s="9">
        <v>32</v>
      </c>
      <c r="B34" s="10" t="s">
        <v>70</v>
      </c>
      <c r="C34" s="10" t="s">
        <v>71</v>
      </c>
      <c r="D34" s="10" t="s">
        <v>30</v>
      </c>
      <c r="E34" s="10">
        <v>20</v>
      </c>
      <c r="F34" s="27"/>
      <c r="G34" s="27"/>
    </row>
    <row r="35" s="20" customFormat="1" ht="42" customHeight="1" spans="1:7">
      <c r="A35" s="9">
        <v>33</v>
      </c>
      <c r="B35" s="10" t="s">
        <v>72</v>
      </c>
      <c r="C35" s="10" t="s">
        <v>73</v>
      </c>
      <c r="D35" s="10"/>
      <c r="E35" s="10">
        <v>15</v>
      </c>
      <c r="F35" s="27"/>
      <c r="G35" s="27"/>
    </row>
    <row r="36" s="20" customFormat="1" ht="42" customHeight="1" spans="1:7">
      <c r="A36" s="9">
        <v>34</v>
      </c>
      <c r="B36" s="14" t="s">
        <v>74</v>
      </c>
      <c r="C36" s="14" t="s">
        <v>75</v>
      </c>
      <c r="D36" s="14" t="s">
        <v>76</v>
      </c>
      <c r="E36" s="15">
        <v>30</v>
      </c>
      <c r="F36" s="27"/>
      <c r="G36" s="27"/>
    </row>
    <row r="37" s="20" customFormat="1" ht="42" customHeight="1" spans="1:7">
      <c r="A37" s="9">
        <v>35</v>
      </c>
      <c r="B37" s="14" t="s">
        <v>77</v>
      </c>
      <c r="C37" s="14" t="s">
        <v>78</v>
      </c>
      <c r="D37" s="14" t="s">
        <v>30</v>
      </c>
      <c r="E37" s="15">
        <v>15</v>
      </c>
      <c r="F37" s="27"/>
      <c r="G37" s="27"/>
    </row>
    <row r="38" s="20" customFormat="1" ht="42" customHeight="1" spans="1:7">
      <c r="A38" s="9">
        <v>36</v>
      </c>
      <c r="B38" s="10" t="s">
        <v>79</v>
      </c>
      <c r="C38" s="10" t="s">
        <v>80</v>
      </c>
      <c r="D38" s="10" t="s">
        <v>10</v>
      </c>
      <c r="E38" s="10">
        <v>45</v>
      </c>
      <c r="F38" s="27"/>
      <c r="G38" s="27"/>
    </row>
    <row r="39" s="20" customFormat="1" ht="42" customHeight="1" spans="1:7">
      <c r="A39" s="32" t="s">
        <v>81</v>
      </c>
      <c r="B39" s="33"/>
      <c r="C39" s="33"/>
      <c r="D39" s="34"/>
      <c r="E39" s="35" t="s">
        <v>82</v>
      </c>
      <c r="F39" s="36"/>
      <c r="G39" s="37"/>
    </row>
    <row r="40" s="22" customFormat="1" ht="154" customHeight="1" spans="1:7">
      <c r="A40" s="38" t="s">
        <v>83</v>
      </c>
      <c r="B40" s="39"/>
      <c r="C40" s="39"/>
      <c r="D40" s="39"/>
      <c r="E40" s="39"/>
      <c r="F40" s="39"/>
      <c r="G40" s="40"/>
    </row>
    <row r="41" s="20" customFormat="1" ht="41" customHeight="1" spans="1:7">
      <c r="A41" s="41" t="s">
        <v>84</v>
      </c>
      <c r="B41" s="42"/>
      <c r="C41" s="42"/>
      <c r="D41" s="42"/>
      <c r="E41" s="42"/>
      <c r="F41" s="42"/>
      <c r="G41" s="43"/>
    </row>
    <row r="42" s="20" customFormat="1" ht="24.95" customHeight="1" spans="1:7">
      <c r="A42" s="23"/>
      <c r="B42" s="23"/>
      <c r="C42" s="23"/>
      <c r="D42" s="23"/>
      <c r="E42" s="23"/>
      <c r="F42" s="23"/>
      <c r="G42" s="23"/>
    </row>
    <row r="43" s="20" customFormat="1" spans="1:7">
      <c r="A43" s="23"/>
      <c r="B43" s="23"/>
      <c r="C43" s="23"/>
      <c r="D43" s="23"/>
      <c r="E43" s="23"/>
      <c r="F43" s="23"/>
      <c r="G43" s="23"/>
    </row>
    <row r="44" s="20" customFormat="1" spans="1:7">
      <c r="A44" s="23"/>
      <c r="B44" s="23"/>
      <c r="C44" s="23"/>
      <c r="D44" s="23"/>
      <c r="E44" s="23"/>
      <c r="F44" s="23"/>
      <c r="G44" s="23"/>
    </row>
    <row r="45" s="20" customFormat="1" ht="25" customHeight="1" spans="1:7">
      <c r="A45" s="23"/>
      <c r="B45" s="23"/>
      <c r="C45" s="23"/>
      <c r="D45" s="23"/>
      <c r="E45" s="23"/>
      <c r="F45" s="23"/>
      <c r="G45" s="23"/>
    </row>
    <row r="46" s="20" customFormat="1" ht="25" customHeight="1" spans="1:7">
      <c r="A46" s="23"/>
      <c r="B46" s="23"/>
      <c r="C46" s="23"/>
      <c r="D46" s="23"/>
      <c r="E46" s="23"/>
      <c r="F46" s="23"/>
      <c r="G46" s="23"/>
    </row>
    <row r="47" s="20" customFormat="1" ht="25" customHeight="1" spans="1:7">
      <c r="A47" s="23"/>
      <c r="B47" s="23"/>
      <c r="C47" s="23"/>
      <c r="D47" s="23"/>
      <c r="E47" s="23"/>
      <c r="F47" s="23"/>
      <c r="G47" s="23"/>
    </row>
    <row r="48" s="20" customFormat="1" spans="1:7">
      <c r="A48" s="23"/>
      <c r="B48" s="23"/>
      <c r="C48" s="23"/>
      <c r="D48" s="23"/>
      <c r="E48" s="23"/>
      <c r="F48" s="23"/>
      <c r="G48" s="23"/>
    </row>
    <row r="49" s="20" customFormat="1" spans="1:7">
      <c r="A49" s="23"/>
      <c r="B49" s="23"/>
      <c r="C49" s="23"/>
      <c r="D49" s="23"/>
      <c r="E49" s="23"/>
      <c r="F49" s="23"/>
      <c r="G49" s="23"/>
    </row>
    <row r="50" s="20" customFormat="1" spans="1:7">
      <c r="A50" s="23"/>
      <c r="B50" s="23"/>
      <c r="C50" s="23"/>
      <c r="D50" s="23"/>
      <c r="E50" s="23"/>
      <c r="F50" s="23"/>
      <c r="G50" s="23"/>
    </row>
    <row r="51" s="20" customFormat="1" spans="1:7">
      <c r="A51" s="23"/>
      <c r="B51" s="23"/>
      <c r="C51" s="23"/>
      <c r="D51" s="23"/>
      <c r="E51" s="23"/>
      <c r="F51" s="23"/>
      <c r="G51" s="23"/>
    </row>
    <row r="52" s="20" customFormat="1" spans="1:7">
      <c r="A52" s="23"/>
      <c r="B52" s="23"/>
      <c r="C52" s="23"/>
      <c r="D52" s="23"/>
      <c r="E52" s="23"/>
      <c r="F52" s="23"/>
      <c r="G52" s="23"/>
    </row>
    <row r="53" s="20" customFormat="1" spans="1:7">
      <c r="A53" s="23"/>
      <c r="B53" s="23"/>
      <c r="C53" s="23"/>
      <c r="D53" s="23"/>
      <c r="E53" s="23"/>
      <c r="F53" s="23"/>
      <c r="G53" s="23"/>
    </row>
    <row r="54" s="20" customFormat="1" spans="1:7">
      <c r="A54" s="23"/>
      <c r="B54" s="23"/>
      <c r="C54" s="23"/>
      <c r="D54" s="23"/>
      <c r="E54" s="23"/>
      <c r="F54" s="23"/>
      <c r="G54" s="23"/>
    </row>
  </sheetData>
  <mergeCells count="6">
    <mergeCell ref="A1:G1"/>
    <mergeCell ref="A39:D39"/>
    <mergeCell ref="E39:G39"/>
    <mergeCell ref="A40:G40"/>
    <mergeCell ref="A41:G41"/>
    <mergeCell ref="B19:B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N9" sqref="N9"/>
    </sheetView>
  </sheetViews>
  <sheetFormatPr defaultColWidth="6.75" defaultRowHeight="13.5" outlineLevelCol="6"/>
  <cols>
    <col min="1" max="1" width="5.68333333333333" style="1" customWidth="1"/>
    <col min="2" max="2" width="18.5333333333333" style="4" customWidth="1"/>
    <col min="3" max="3" width="33.6333333333333" style="4" customWidth="1"/>
    <col min="4" max="4" width="6.98333333333333" style="4" customWidth="1"/>
    <col min="5" max="5" width="16" style="5" customWidth="1"/>
    <col min="6" max="6" width="10.0916666666667" style="1" customWidth="1"/>
    <col min="7" max="7" width="9.81666666666667" style="1" customWidth="1"/>
    <col min="8" max="16377" width="6.75" style="1"/>
  </cols>
  <sheetData>
    <row r="1" s="1" customFormat="1" ht="48" customHeight="1" spans="1:7">
      <c r="A1" s="6" t="s">
        <v>85</v>
      </c>
      <c r="B1" s="6"/>
      <c r="C1" s="6"/>
      <c r="D1" s="6"/>
      <c r="E1" s="6"/>
      <c r="F1" s="6"/>
      <c r="G1" s="6"/>
    </row>
    <row r="2" s="2" customFormat="1" ht="63" customHeight="1" spans="1:7">
      <c r="A2" s="7" t="s">
        <v>1</v>
      </c>
      <c r="B2" s="7" t="s">
        <v>86</v>
      </c>
      <c r="C2" s="7" t="s">
        <v>3</v>
      </c>
      <c r="D2" s="7" t="s">
        <v>87</v>
      </c>
      <c r="E2" s="7" t="s">
        <v>88</v>
      </c>
      <c r="F2" s="8" t="s">
        <v>89</v>
      </c>
      <c r="G2" s="8" t="s">
        <v>90</v>
      </c>
    </row>
    <row r="3" s="3" customFormat="1" ht="41" customHeight="1" spans="1:7">
      <c r="A3" s="9">
        <v>1</v>
      </c>
      <c r="B3" s="10" t="s">
        <v>8</v>
      </c>
      <c r="C3" s="10" t="s">
        <v>9</v>
      </c>
      <c r="D3" s="11" t="s">
        <v>10</v>
      </c>
      <c r="E3" s="11">
        <v>40</v>
      </c>
      <c r="F3" s="10" t="str">
        <f>_xlfn.DISPIMG("ID_4E0E737ECD914BA1855CFA26DD9C82C7",1)</f>
        <v>=DISPIMG("ID_4E0E737ECD914BA1855CFA26DD9C82C7",1)</v>
      </c>
      <c r="G3" s="12"/>
    </row>
    <row r="4" s="3" customFormat="1" ht="41" customHeight="1" spans="1:7">
      <c r="A4" s="9"/>
      <c r="B4" s="10" t="s">
        <v>11</v>
      </c>
      <c r="C4" s="10" t="s">
        <v>12</v>
      </c>
      <c r="D4" s="11" t="s">
        <v>10</v>
      </c>
      <c r="E4" s="11">
        <v>40</v>
      </c>
      <c r="F4" s="10" t="str">
        <f>_xlfn.DISPIMG("ID_40376AE5E29A4DB7AB538656E8904DFD",1)</f>
        <v>=DISPIMG("ID_40376AE5E29A4DB7AB538656E8904DFD",1)</v>
      </c>
      <c r="G4" s="12"/>
    </row>
    <row r="5" s="3" customFormat="1" ht="41" customHeight="1" spans="1:7">
      <c r="A5" s="9">
        <v>2</v>
      </c>
      <c r="B5" s="10" t="s">
        <v>13</v>
      </c>
      <c r="C5" s="13" t="s">
        <v>14</v>
      </c>
      <c r="D5" s="10" t="s">
        <v>10</v>
      </c>
      <c r="E5" s="11">
        <v>30</v>
      </c>
      <c r="F5" s="10" t="str">
        <f>_xlfn.DISPIMG("ID_C9A401BA272C44769D5C5B969ADDC611",1)</f>
        <v>=DISPIMG("ID_C9A401BA272C44769D5C5B969ADDC611",1)</v>
      </c>
      <c r="G5" s="12"/>
    </row>
    <row r="6" s="3" customFormat="1" ht="41" customHeight="1" spans="1:7">
      <c r="A6" s="9">
        <v>3</v>
      </c>
      <c r="B6" s="10" t="s">
        <v>15</v>
      </c>
      <c r="C6" s="13" t="s">
        <v>16</v>
      </c>
      <c r="D6" s="10" t="s">
        <v>17</v>
      </c>
      <c r="E6" s="11">
        <v>50</v>
      </c>
      <c r="F6" s="10" t="str">
        <f>_xlfn.DISPIMG("ID_7F06EED77E164743BF1FCCA00269D903",1)</f>
        <v>=DISPIMG("ID_7F06EED77E164743BF1FCCA00269D903",1)</v>
      </c>
      <c r="G6" s="12"/>
    </row>
    <row r="7" s="3" customFormat="1" ht="41" customHeight="1" spans="1:7">
      <c r="A7" s="9">
        <v>4</v>
      </c>
      <c r="B7" s="10" t="s">
        <v>18</v>
      </c>
      <c r="C7" s="10" t="s">
        <v>19</v>
      </c>
      <c r="D7" s="10" t="s">
        <v>17</v>
      </c>
      <c r="E7" s="11">
        <v>200</v>
      </c>
      <c r="F7" s="10" t="str">
        <f>_xlfn.DISPIMG("ID_3C6A5DBA31EE4F91B97466F6AC38CA8B",1)</f>
        <v>=DISPIMG("ID_3C6A5DBA31EE4F91B97466F6AC38CA8B",1)</v>
      </c>
      <c r="G7" s="12"/>
    </row>
    <row r="8" s="3" customFormat="1" ht="41" customHeight="1" spans="1:7">
      <c r="A8" s="9">
        <v>5</v>
      </c>
      <c r="B8" s="10" t="s">
        <v>20</v>
      </c>
      <c r="C8" s="10" t="s">
        <v>21</v>
      </c>
      <c r="D8" s="10" t="s">
        <v>22</v>
      </c>
      <c r="E8" s="11">
        <v>10</v>
      </c>
      <c r="F8" s="10" t="str">
        <f>_xlfn.DISPIMG("ID_9B08DC284C95439D80C432072F027F35",1)</f>
        <v>=DISPIMG("ID_9B08DC284C95439D80C432072F027F35",1)</v>
      </c>
      <c r="G8" s="12"/>
    </row>
    <row r="9" s="3" customFormat="1" ht="41" customHeight="1" spans="1:7">
      <c r="A9" s="9">
        <v>6</v>
      </c>
      <c r="B9" s="10" t="s">
        <v>20</v>
      </c>
      <c r="C9" s="10" t="s">
        <v>23</v>
      </c>
      <c r="D9" s="10" t="s">
        <v>22</v>
      </c>
      <c r="E9" s="11">
        <v>10</v>
      </c>
      <c r="F9" s="10" t="str">
        <f>_xlfn.DISPIMG("ID_404BF1D3216F4DF6AE3BB2D84254EC82",1)</f>
        <v>=DISPIMG("ID_404BF1D3216F4DF6AE3BB2D84254EC82",1)</v>
      </c>
      <c r="G9" s="12"/>
    </row>
    <row r="10" s="3" customFormat="1" ht="42" customHeight="1" spans="1:7">
      <c r="A10" s="9">
        <v>7</v>
      </c>
      <c r="B10" s="10" t="s">
        <v>24</v>
      </c>
      <c r="C10" s="10" t="s">
        <v>25</v>
      </c>
      <c r="D10" s="10" t="s">
        <v>26</v>
      </c>
      <c r="E10" s="10">
        <v>120</v>
      </c>
      <c r="F10" s="10" t="str">
        <f>_xlfn.DISPIMG("ID_413F2437DF3F447FB4B75714621DFDFA",1)</f>
        <v>=DISPIMG("ID_413F2437DF3F447FB4B75714621DFDFA",1)</v>
      </c>
      <c r="G10" s="12"/>
    </row>
    <row r="11" s="3" customFormat="1" ht="39" customHeight="1" spans="1:7">
      <c r="A11" s="9">
        <v>8</v>
      </c>
      <c r="B11" s="10" t="s">
        <v>24</v>
      </c>
      <c r="C11" s="10" t="s">
        <v>27</v>
      </c>
      <c r="D11" s="10" t="s">
        <v>26</v>
      </c>
      <c r="E11" s="10">
        <v>40</v>
      </c>
      <c r="F11" s="10" t="str">
        <f>_xlfn.DISPIMG("ID_413F2437DF3F447FB4B75714621DFDFA",1)</f>
        <v>=DISPIMG("ID_413F2437DF3F447FB4B75714621DFDFA",1)</v>
      </c>
      <c r="G11" s="12"/>
    </row>
    <row r="12" s="3" customFormat="1" ht="39" customHeight="1" spans="1:7">
      <c r="A12" s="9">
        <v>9</v>
      </c>
      <c r="B12" s="14" t="s">
        <v>28</v>
      </c>
      <c r="C12" s="14" t="s">
        <v>29</v>
      </c>
      <c r="D12" s="14" t="s">
        <v>30</v>
      </c>
      <c r="E12" s="15">
        <v>30</v>
      </c>
      <c r="F12" s="10" t="str">
        <f>_xlfn.DISPIMG("ID_DC8BE50284DE49BD90ECFD5B07C00731",1)</f>
        <v>=DISPIMG("ID_DC8BE50284DE49BD90ECFD5B07C00731",1)</v>
      </c>
      <c r="G12" s="12"/>
    </row>
    <row r="13" s="3" customFormat="1" ht="39" customHeight="1" spans="1:7">
      <c r="A13" s="9">
        <v>10</v>
      </c>
      <c r="B13" s="14" t="s">
        <v>31</v>
      </c>
      <c r="C13" s="14" t="s">
        <v>32</v>
      </c>
      <c r="D13" s="14" t="s">
        <v>30</v>
      </c>
      <c r="E13" s="15">
        <v>30</v>
      </c>
      <c r="F13" s="10" t="str">
        <f>_xlfn.DISPIMG("ID_3AB36E1DAF7341DB97F80A22E78E3194",1)</f>
        <v>=DISPIMG("ID_3AB36E1DAF7341DB97F80A22E78E3194",1)</v>
      </c>
      <c r="G13" s="12"/>
    </row>
    <row r="14" s="3" customFormat="1" ht="39" customHeight="1" spans="1:7">
      <c r="A14" s="9">
        <v>11</v>
      </c>
      <c r="B14" s="14" t="s">
        <v>33</v>
      </c>
      <c r="C14" s="14" t="s">
        <v>34</v>
      </c>
      <c r="D14" s="14" t="s">
        <v>10</v>
      </c>
      <c r="E14" s="15">
        <v>60</v>
      </c>
      <c r="F14" s="10" t="str">
        <f>_xlfn.DISPIMG("ID_725C1B77D6F141AA8A8D20F0EEE7F7E6",1)</f>
        <v>=DISPIMG("ID_725C1B77D6F141AA8A8D20F0EEE7F7E6",1)</v>
      </c>
      <c r="G14" s="12"/>
    </row>
    <row r="15" s="3" customFormat="1" ht="39" customHeight="1" spans="1:7">
      <c r="A15" s="9">
        <v>12</v>
      </c>
      <c r="B15" s="14" t="s">
        <v>35</v>
      </c>
      <c r="C15" s="14" t="s">
        <v>36</v>
      </c>
      <c r="D15" s="14" t="s">
        <v>10</v>
      </c>
      <c r="E15" s="15">
        <v>60</v>
      </c>
      <c r="F15" s="10" t="str">
        <f>_xlfn.DISPIMG("ID_4719777A00DD4EF99B4FC8F567D16AB4",1)</f>
        <v>=DISPIMG("ID_4719777A00DD4EF99B4FC8F567D16AB4",1)</v>
      </c>
      <c r="G15" s="12"/>
    </row>
    <row r="16" s="3" customFormat="1" ht="39" customHeight="1" spans="1:7">
      <c r="A16" s="9">
        <v>13</v>
      </c>
      <c r="B16" s="14" t="s">
        <v>35</v>
      </c>
      <c r="C16" s="14" t="s">
        <v>37</v>
      </c>
      <c r="D16" s="14" t="s">
        <v>10</v>
      </c>
      <c r="E16" s="15">
        <v>20</v>
      </c>
      <c r="F16" s="10" t="str">
        <f>_xlfn.DISPIMG("ID_1E422B95DE2D4DFB91CD5AA41C359AEB",1)</f>
        <v>=DISPIMG("ID_1E422B95DE2D4DFB91CD5AA41C359AEB",1)</v>
      </c>
      <c r="G16" s="12"/>
    </row>
    <row r="17" s="3" customFormat="1" ht="39" customHeight="1" spans="1:7">
      <c r="A17" s="9">
        <v>14</v>
      </c>
      <c r="B17" s="14" t="s">
        <v>35</v>
      </c>
      <c r="C17" s="14" t="s">
        <v>38</v>
      </c>
      <c r="D17" s="14" t="s">
        <v>10</v>
      </c>
      <c r="E17" s="15">
        <v>20</v>
      </c>
      <c r="F17" s="10" t="str">
        <f>_xlfn.DISPIMG("ID_8E9E599E78FA4339B1F3F81A241C61AC",1)</f>
        <v>=DISPIMG("ID_8E9E599E78FA4339B1F3F81A241C61AC",1)</v>
      </c>
      <c r="G17" s="12"/>
    </row>
    <row r="18" s="3" customFormat="1" ht="39" customHeight="1" spans="1:7">
      <c r="A18" s="9">
        <v>15</v>
      </c>
      <c r="B18" s="14" t="s">
        <v>39</v>
      </c>
      <c r="C18" s="14" t="s">
        <v>40</v>
      </c>
      <c r="D18" s="14" t="s">
        <v>41</v>
      </c>
      <c r="E18" s="15">
        <v>50</v>
      </c>
      <c r="F18" s="10" t="str">
        <f>_xlfn.DISPIMG("ID_035BC9E501AD48DC9616027277899489",1)</f>
        <v>=DISPIMG("ID_035BC9E501AD48DC9616027277899489",1)</v>
      </c>
      <c r="G18" s="16" t="s">
        <v>91</v>
      </c>
    </row>
    <row r="19" s="3" customFormat="1" ht="45" customHeight="1" spans="1:7">
      <c r="A19" s="9">
        <v>16</v>
      </c>
      <c r="B19" s="14" t="s">
        <v>42</v>
      </c>
      <c r="C19" s="14" t="s">
        <v>92</v>
      </c>
      <c r="D19" s="14" t="s">
        <v>44</v>
      </c>
      <c r="E19" s="15">
        <v>60</v>
      </c>
      <c r="F19" s="10" t="str">
        <f>_xlfn.DISPIMG("ID_E81E03EBB48E4858A3244D5171B99154",1)</f>
        <v>=DISPIMG("ID_E81E03EBB48E4858A3244D5171B99154",1)</v>
      </c>
      <c r="G19" s="16" t="s">
        <v>93</v>
      </c>
    </row>
    <row r="20" s="3" customFormat="1" ht="39" customHeight="1" spans="1:7">
      <c r="A20" s="9"/>
      <c r="B20" s="14"/>
      <c r="C20" s="14" t="s">
        <v>45</v>
      </c>
      <c r="D20" s="14" t="s">
        <v>30</v>
      </c>
      <c r="E20" s="15">
        <v>14</v>
      </c>
      <c r="F20" s="10" t="str">
        <f>_xlfn.DISPIMG("ID_9B2B5E5D1D3D435DB1C705972B6DE0CC",1)</f>
        <v>=DISPIMG("ID_9B2B5E5D1D3D435DB1C705972B6DE0CC",1)</v>
      </c>
      <c r="G20" s="16" t="s">
        <v>94</v>
      </c>
    </row>
    <row r="21" s="3" customFormat="1" ht="39" customHeight="1" spans="1:7">
      <c r="A21" s="9"/>
      <c r="B21" s="14"/>
      <c r="C21" s="14" t="s">
        <v>46</v>
      </c>
      <c r="D21" s="14" t="s">
        <v>30</v>
      </c>
      <c r="E21" s="15">
        <v>80</v>
      </c>
      <c r="F21" s="10" t="str">
        <f>_xlfn.DISPIMG("ID_4178CD6B2B524D1999509461EB20D22E",1)</f>
        <v>=DISPIMG("ID_4178CD6B2B524D1999509461EB20D22E",1)</v>
      </c>
      <c r="G21" s="16" t="s">
        <v>95</v>
      </c>
    </row>
    <row r="22" s="3" customFormat="1" ht="39" customHeight="1" spans="1:7">
      <c r="A22" s="9"/>
      <c r="B22" s="14"/>
      <c r="C22" s="14" t="s">
        <v>96</v>
      </c>
      <c r="D22" s="14" t="s">
        <v>44</v>
      </c>
      <c r="E22" s="15">
        <v>15</v>
      </c>
      <c r="F22" s="10" t="str">
        <f>_xlfn.DISPIMG("ID_7CF7FE462D9F414A89448B7534889652",1)</f>
        <v>=DISPIMG("ID_7CF7FE462D9F414A89448B7534889652",1)</v>
      </c>
      <c r="G22" s="12"/>
    </row>
    <row r="23" s="3" customFormat="1" ht="39" customHeight="1" spans="1:7">
      <c r="A23" s="9"/>
      <c r="B23" s="14"/>
      <c r="C23" s="14" t="s">
        <v>97</v>
      </c>
      <c r="D23" s="14" t="s">
        <v>44</v>
      </c>
      <c r="E23" s="15">
        <v>80</v>
      </c>
      <c r="F23" s="10" t="str">
        <f>_xlfn.DISPIMG("ID_657322F7837447F693EB0E4F4CDD834E",1)</f>
        <v>=DISPIMG("ID_657322F7837447F693EB0E4F4CDD834E",1)</v>
      </c>
      <c r="G23" s="12"/>
    </row>
    <row r="24" s="3" customFormat="1" ht="39" customHeight="1" spans="1:7">
      <c r="A24" s="9">
        <v>17</v>
      </c>
      <c r="B24" s="14" t="s">
        <v>49</v>
      </c>
      <c r="C24" s="14" t="s">
        <v>50</v>
      </c>
      <c r="D24" s="14" t="s">
        <v>10</v>
      </c>
      <c r="E24" s="15">
        <v>38</v>
      </c>
      <c r="F24" s="10" t="str">
        <f>_xlfn.DISPIMG("ID_2E279D6617BE4E059973835C68C121B1",1)</f>
        <v>=DISPIMG("ID_2E279D6617BE4E059973835C68C121B1",1)</v>
      </c>
      <c r="G24" s="12"/>
    </row>
    <row r="25" s="3" customFormat="1" ht="39" customHeight="1" spans="1:7">
      <c r="A25" s="9">
        <v>18</v>
      </c>
      <c r="B25" s="14" t="s">
        <v>51</v>
      </c>
      <c r="C25" s="14" t="s">
        <v>52</v>
      </c>
      <c r="D25" s="14" t="s">
        <v>41</v>
      </c>
      <c r="E25" s="15">
        <v>30</v>
      </c>
      <c r="F25" s="10" t="str">
        <f>_xlfn.DISPIMG("ID_601E117B20354AE192102E90F3E62196",1)</f>
        <v>=DISPIMG("ID_601E117B20354AE192102E90F3E62196",1)</v>
      </c>
      <c r="G25" s="16" t="s">
        <v>98</v>
      </c>
    </row>
    <row r="26" s="3" customFormat="1" ht="39" customHeight="1" spans="1:7">
      <c r="A26" s="9">
        <v>19</v>
      </c>
      <c r="B26" s="17" t="s">
        <v>53</v>
      </c>
      <c r="C26" s="17" t="s">
        <v>54</v>
      </c>
      <c r="D26" s="10" t="s">
        <v>10</v>
      </c>
      <c r="E26" s="15">
        <v>20</v>
      </c>
      <c r="F26" s="18" t="str">
        <f>_xlfn.DISPIMG("ID_219C5EFDD0F044F1A784458509BE886E",1)</f>
        <v>=DISPIMG("ID_219C5EFDD0F044F1A784458509BE886E",1)</v>
      </c>
      <c r="G26" s="12"/>
    </row>
    <row r="27" s="3" customFormat="1" ht="39" customHeight="1" spans="1:7">
      <c r="A27" s="9">
        <v>20</v>
      </c>
      <c r="B27" s="17" t="s">
        <v>55</v>
      </c>
      <c r="C27" s="17" t="s">
        <v>56</v>
      </c>
      <c r="D27" s="10" t="s">
        <v>17</v>
      </c>
      <c r="E27" s="15">
        <v>200</v>
      </c>
      <c r="F27" s="18" t="str">
        <f>_xlfn.DISPIMG("ID_719354370C474084865833D78FA52227",1)</f>
        <v>=DISPIMG("ID_719354370C474084865833D78FA52227",1)</v>
      </c>
      <c r="G27" s="12"/>
    </row>
    <row r="28" s="3" customFormat="1" ht="40" customHeight="1" spans="1:7">
      <c r="A28" s="9"/>
      <c r="B28" s="17" t="s">
        <v>57</v>
      </c>
      <c r="C28" s="17" t="s">
        <v>58</v>
      </c>
      <c r="D28" s="10" t="s">
        <v>30</v>
      </c>
      <c r="E28" s="15">
        <v>200</v>
      </c>
      <c r="F28" s="18" t="str">
        <f>_xlfn.DISPIMG("ID_91CADFC7242C42DF83F2332C2AA5864E",1)</f>
        <v>=DISPIMG("ID_91CADFC7242C42DF83F2332C2AA5864E",1)</v>
      </c>
      <c r="G28" s="12"/>
    </row>
    <row r="29" s="3" customFormat="1" ht="80" customHeight="1" spans="1:7">
      <c r="A29" s="9">
        <v>21</v>
      </c>
      <c r="B29" s="14" t="s">
        <v>59</v>
      </c>
      <c r="C29" s="14" t="s">
        <v>60</v>
      </c>
      <c r="D29" s="14" t="s">
        <v>30</v>
      </c>
      <c r="E29" s="15">
        <v>50</v>
      </c>
      <c r="F29" s="10" t="str">
        <f>_xlfn.DISPIMG("ID_C436A4803E214F2D8A4445EE4E8176A6",1)</f>
        <v>=DISPIMG("ID_C436A4803E214F2D8A4445EE4E8176A6",1)</v>
      </c>
      <c r="G29" s="12"/>
    </row>
    <row r="30" s="3" customFormat="1" ht="39" customHeight="1" spans="1:7">
      <c r="A30" s="9">
        <v>22</v>
      </c>
      <c r="B30" s="14" t="s">
        <v>61</v>
      </c>
      <c r="C30" s="14" t="s">
        <v>62</v>
      </c>
      <c r="D30" s="14" t="s">
        <v>63</v>
      </c>
      <c r="E30" s="15">
        <v>10</v>
      </c>
      <c r="F30" s="10" t="str">
        <f>_xlfn.DISPIMG("ID_68D5C66879AB44BDAE485EE4C201CF0C",1)</f>
        <v>=DISPIMG("ID_68D5C66879AB44BDAE485EE4C201CF0C",1)</v>
      </c>
      <c r="G30" s="12"/>
    </row>
    <row r="31" s="3" customFormat="1" ht="39" customHeight="1" spans="1:7">
      <c r="A31" s="9">
        <v>23</v>
      </c>
      <c r="B31" s="9" t="s">
        <v>64</v>
      </c>
      <c r="C31" s="14" t="s">
        <v>65</v>
      </c>
      <c r="D31" s="14" t="s">
        <v>10</v>
      </c>
      <c r="E31" s="15">
        <v>100</v>
      </c>
      <c r="F31" s="10" t="str">
        <f>_xlfn.DISPIMG("ID_15C136B255404EB5B069B91F69AA0757",1)</f>
        <v>=DISPIMG("ID_15C136B255404EB5B069B91F69AA0757",1)</v>
      </c>
      <c r="G31" s="12"/>
    </row>
    <row r="32" s="3" customFormat="1" ht="54" customHeight="1" spans="1:7">
      <c r="A32" s="9">
        <v>24</v>
      </c>
      <c r="B32" s="14" t="s">
        <v>66</v>
      </c>
      <c r="C32" s="14" t="s">
        <v>67</v>
      </c>
      <c r="D32" s="14" t="s">
        <v>17</v>
      </c>
      <c r="E32" s="15">
        <v>40</v>
      </c>
      <c r="F32" s="10" t="str">
        <f>_xlfn.DISPIMG("ID_CB7330FE370A4DF5922E450D93300C83",1)</f>
        <v>=DISPIMG("ID_CB7330FE370A4DF5922E450D93300C83",1)</v>
      </c>
      <c r="G32" s="12"/>
    </row>
    <row r="33" s="3" customFormat="1" ht="39" customHeight="1" spans="1:7">
      <c r="A33" s="9">
        <v>25</v>
      </c>
      <c r="B33" s="10" t="s">
        <v>68</v>
      </c>
      <c r="C33" s="19" t="s">
        <v>69</v>
      </c>
      <c r="D33" s="10" t="s">
        <v>10</v>
      </c>
      <c r="E33" s="11">
        <v>60</v>
      </c>
      <c r="F33" s="10" t="str">
        <f>_xlfn.DISPIMG("ID_0D18DE62295F417191E2F20A8F754C22",1)</f>
        <v>=DISPIMG("ID_0D18DE62295F417191E2F20A8F754C22",1)</v>
      </c>
      <c r="G33" s="12"/>
    </row>
    <row r="34" s="3" customFormat="1" ht="39" customHeight="1" spans="1:7">
      <c r="A34" s="9">
        <v>26</v>
      </c>
      <c r="B34" s="10" t="s">
        <v>70</v>
      </c>
      <c r="C34" s="10" t="s">
        <v>71</v>
      </c>
      <c r="D34" s="10" t="s">
        <v>30</v>
      </c>
      <c r="E34" s="10">
        <v>20</v>
      </c>
      <c r="F34" s="10" t="str">
        <f>_xlfn.DISPIMG("ID_BF7CE10B760C49B7A4A105F47FED63A0",1)</f>
        <v>=DISPIMG("ID_BF7CE10B760C49B7A4A105F47FED63A0",1)</v>
      </c>
      <c r="G34" s="10"/>
    </row>
    <row r="35" s="3" customFormat="1" ht="42" customHeight="1" spans="1:7">
      <c r="A35" s="9">
        <v>27</v>
      </c>
      <c r="B35" s="10" t="s">
        <v>72</v>
      </c>
      <c r="C35" s="10" t="s">
        <v>73</v>
      </c>
      <c r="D35" s="10"/>
      <c r="E35" s="10">
        <v>15</v>
      </c>
      <c r="F35" s="10" t="str">
        <f>_xlfn.DISPIMG("ID_EF6D3E5CEDF64A83B6613E7B051FC653",1)</f>
        <v>=DISPIMG("ID_EF6D3E5CEDF64A83B6613E7B051FC653",1)</v>
      </c>
      <c r="G35" s="10"/>
    </row>
    <row r="36" s="3" customFormat="1" ht="70" customHeight="1" spans="1:7">
      <c r="A36" s="9">
        <v>28</v>
      </c>
      <c r="B36" s="14" t="s">
        <v>74</v>
      </c>
      <c r="C36" s="14" t="s">
        <v>75</v>
      </c>
      <c r="D36" s="14" t="s">
        <v>76</v>
      </c>
      <c r="E36" s="15">
        <v>30</v>
      </c>
      <c r="F36" s="15" t="str">
        <f>_xlfn.DISPIMG("ID_3F6732339D7345309745DCA124F95E93",1)</f>
        <v>=DISPIMG("ID_3F6732339D7345309745DCA124F95E93",1)</v>
      </c>
      <c r="G36" s="12"/>
    </row>
    <row r="37" s="3" customFormat="1" ht="70" customHeight="1" spans="1:7">
      <c r="A37" s="9">
        <v>29</v>
      </c>
      <c r="B37" s="14" t="s">
        <v>77</v>
      </c>
      <c r="C37" s="14" t="s">
        <v>78</v>
      </c>
      <c r="D37" s="14" t="s">
        <v>30</v>
      </c>
      <c r="E37" s="15">
        <v>15</v>
      </c>
      <c r="F37" s="15" t="str">
        <f>_xlfn.DISPIMG("ID_5CE2ED2FF52E4BF5ACEEC3AD67C1E4C2",1)</f>
        <v>=DISPIMG("ID_5CE2ED2FF52E4BF5ACEEC3AD67C1E4C2",1)</v>
      </c>
      <c r="G37" s="12"/>
    </row>
    <row r="38" s="3" customFormat="1" ht="39" customHeight="1" spans="1:7">
      <c r="A38" s="9">
        <v>30</v>
      </c>
      <c r="B38" s="10" t="s">
        <v>79</v>
      </c>
      <c r="C38" s="10" t="s">
        <v>80</v>
      </c>
      <c r="D38" s="10" t="s">
        <v>10</v>
      </c>
      <c r="E38" s="10">
        <v>45</v>
      </c>
      <c r="F38" s="10" t="str">
        <f>_xlfn.DISPIMG("ID_63C3F5492E624F698DC22804FCDF813D",1)</f>
        <v>=DISPIMG("ID_63C3F5492E624F698DC22804FCDF813D",1)</v>
      </c>
      <c r="G38" s="12"/>
    </row>
  </sheetData>
  <mergeCells count="3">
    <mergeCell ref="A1:G1"/>
    <mergeCell ref="A19:A23"/>
    <mergeCell ref="B19:B23"/>
  </mergeCells>
  <hyperlinks>
    <hyperlink ref="G21" r:id="rId1" display="https://detail.tmall.com/item.htm?ali_refid=a3_420434_1006%3A2686091782%3AH%3AfnDLkTBsM544OCUzaakFJLlnUEOOtfJP%3A3913171fb03cd2ad693d236909219939&amp;ali_trackid=282_3913171fb03cd2ad693d236909219939&amp;id=1007464533503&amp;mi_id=0000VGg8VWH8UlzJJa0xe2Cc_tE62LWxgHzkKwMvjjxkg78&amp;mm_sceneid=1_0_9708640169_0&amp;priceTId=2147830217699956774605949e121c&amp;spm=a21n57.1.hoverItem.7&amp;utparam=%7B%22aplus_abtest%22%3A%22348d46ee962b914320f70be39b7240ac%22%7D&amp;xxc=ad_ztc"/>
    <hyperlink ref="G20" r:id="rId2" display="https://detail.tmall.com/item.htm?abbucket=8&amp;id=718579224218&amp;mi_id=0000OLITk3DakmEjqyuMPolvYKH5fjy4phlcdMMHfxNSTVQ&amp;ns=1&amp;priceTId=213e06af17700011771953659e133f&amp;skuId=5758405712198&amp;spm=a21n57.1.hoverItem.4&amp;utparam=%7B%22aplus_abtest%22%3A%22612fbdeca87e5c0f035f148344e86f05%22%7D&amp;xxc=taobaoSearch"/>
    <hyperlink ref="G19" r:id="rId3" display="https://detail.tmall.com/item.htm?ali_refid=a3_430582_1006%3A1109938600%3AH%3AW%2BoYVDJov2rgrul4Da8tXg%3D%3D%3Abdf9a12ed8182f78c5b2f0e04a79ba23&amp;ali_trackid=318_bdf9a12ed8182f78c5b2f0e04a79ba23&amp;id=610943861234&amp;mi_id=0000G-m_mKWnjlyMOoC_IE-kYpw-50hqf7ZDBjtxTuyU9B8&amp;mm_sceneid=0_0_100407542_0&amp;priceTId=213e06af17700013125737505e133f&amp;skuId=5751693005392&amp;spm=a21n57.1.hoverItem.1&amp;utparam=%7B%22aplus_abtest%22%3A%22c00eda588970426ca54c4b5ee60768ff%22%7D&amp;xxc=ad_ztc"/>
    <hyperlink ref="G18" r:id="rId4" display="https://detail.tmall.com/item.htm?abbucket=8&amp;id=670078117250&amp;mi_id=0000BR24PGV1KugRP2B0wC0gBtwzlH8RZ9y_othB7N6KLac&amp;ns=1&amp;priceTId=213e06af17700013434182458e133f&amp;skuId=5080546561869&amp;spm=a21n57.1.hoverItem.4&amp;utparam=%7B%22aplus_abtest%22%3A%2209a079dbbbd526197bfd437f8353716e%22%7D&amp;xxc=taobaoSearch"/>
    <hyperlink ref="G25" r:id="rId5" display="https://item.taobao.com/item.htm?abbucket=8&amp;id=43514568160&amp;mi_id=0000h9425uRAsx_naaHKQt3saVbcMx6Wdc80Lgnw2FkMxuY&amp;ns=1&amp;priceTId=215042fe17722604759403070e13cb&amp;skuId=3184614152536&amp;spm=a21n57.1.item.9&amp;utparam=%7B%22aplus_abtest%22%3A%22d4e64f3dda5642fdb51a0ddf6a27b44e%22%7D&amp;xxc=taobaoSearch"/>
  </hyperlinks>
  <pageMargins left="0.739583333333333" right="0.739583333333333" top="0.739583333333333" bottom="0.739583333333333" header="0.431944444444444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采购公告</vt:lpstr>
      <vt:lpstr>报价单</vt:lpstr>
      <vt:lpstr>参考图及链接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彭敏</dc:creator>
  <cp:lastModifiedBy>逸凡</cp:lastModifiedBy>
  <dcterms:created xsi:type="dcterms:W3CDTF">2023-11-10T11:13:00Z</dcterms:created>
  <dcterms:modified xsi:type="dcterms:W3CDTF">2026-03-16T07:15:21Z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307BAE531216406BB7CC29AB57635B0B_13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