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二栋执勤备勤宿舍家具\预算审核\【GDFX2026-400-435】深圳机场边检站二栋执勤备勤宿舍家具配置项目预算审核报告\"/>
    </mc:Choice>
  </mc:AlternateContent>
  <bookViews>
    <workbookView windowWidth="28800" windowHeight="12375" activeTab="2"/>
  </bookViews>
  <sheets>
    <sheet name="1封面" sheetId="14" r:id="rId1"/>
    <sheet name="2签署页" sheetId="15" r:id="rId2"/>
    <sheet name="审核明细表" sheetId="37" r:id="rId3"/>
  </sheets>
  <externalReferences>
    <externalReference r:id="rId4"/>
    <externalReference r:id="rId5"/>
    <externalReference r:id="rId6"/>
  </externalReferences>
  <definedNames>
    <definedName name="_xlnm.Print_Area" localSheetId="0">'1封面'!$A$1:$A$13</definedName>
    <definedName name="公司名称">[1]供应商管理!$A$2:$A$700</definedName>
    <definedName name="表_">[2]表三甲!$1:$3</definedName>
    <definedName name="导线价">[3]架线附表!$M$5</definedName>
    <definedName name="导线重">[3]架线附表!$E$4</definedName>
    <definedName name="地网重">[3]杆塔附表!$W$13</definedName>
    <definedName name="地线重">[3]架线附表!$E$17</definedName>
    <definedName name="附件重">[3]附件附表!$E$53</definedName>
    <definedName name="基筋重">[3]基础附表!$L$10</definedName>
    <definedName name="脚栓重">[3]基础附表!$L$18</definedName>
    <definedName name="金具价">[3]附件附表!$M$15</definedName>
    <definedName name="全长">#REF!</definedName>
    <definedName name="水泥价">[3]基础附表!$L$3</definedName>
    <definedName name="水泥重">[3]基础附表!$L$2</definedName>
    <definedName name="砼C15方量">[3]基础材料!$E$54</definedName>
    <definedName name="砼C20方量">[3]基础材料!$G$54</definedName>
    <definedName name="_xlnm.Print_Area" localSheetId="1">'2签署页'!$A$1:$F$18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7" name="ID_FB2E16C5F4A845CCAB5E4C000DDE24B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9100" y="3422015"/>
          <a:ext cx="5848350" cy="5314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32BC542B5636474593E8F9581112897C" descr="_cgi-bin_mmwebwx-bin_webwxgetmsgimg__&amp;MsgID=4012513041786330888&amp;skey=@crypt_3fcbebf4_a23c7ea029a65e705db1502a151ff5bb&amp;mmw~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28220" y="8279765"/>
          <a:ext cx="2025650" cy="24980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43EA22CBD71D4142985ADB3415E9775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435715" y="10457180"/>
          <a:ext cx="5629275" cy="6067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036778530B36457D966E2B5BAB375A80" descr="O1CN01EFIyDD1c0ugLQfZmd_!!3138343539.jp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303760" y="1634490"/>
          <a:ext cx="3157855" cy="316103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<sst xmlns="http://schemas.openxmlformats.org/spreadsheetml/2006/main" count="55" uniqueCount="48">
  <si>
    <t>预算审核报告书</t>
  </si>
  <si>
    <t>广东富新建设工程咨询有限公司</t>
  </si>
  <si>
    <t>送审金额</t>
  </si>
  <si>
    <t>审核金额</t>
  </si>
  <si>
    <t>审减额</t>
  </si>
  <si>
    <t>审减率</t>
  </si>
  <si>
    <t>报告号</t>
  </si>
  <si>
    <t>预 算 审 核 价</t>
  </si>
  <si>
    <t>GDFX2026-400-435</t>
  </si>
  <si>
    <t>项目名称：</t>
  </si>
  <si>
    <t>深圳机场边检站二栋执勤备勤宿舍家具配置项目</t>
  </si>
  <si>
    <t>建设单位：</t>
  </si>
  <si>
    <t>中华人民共和国深圳出入境边防检查总站</t>
  </si>
  <si>
    <t>审定造价</t>
  </si>
  <si>
    <t>（小写）：</t>
  </si>
  <si>
    <t>（大写）：</t>
  </si>
  <si>
    <t>审 核 人：</t>
  </si>
  <si>
    <t>复 核 人：</t>
  </si>
  <si>
    <t>编制单位：</t>
  </si>
  <si>
    <t>(盖公章)</t>
  </si>
  <si>
    <t>法定代表人或其授权人：</t>
  </si>
  <si>
    <t>(签字或盖章)</t>
  </si>
  <si>
    <t>编制时间：</t>
  </si>
  <si>
    <t>预算审核明细表</t>
  </si>
  <si>
    <t>序号</t>
  </si>
  <si>
    <t>名称</t>
  </si>
  <si>
    <t>尺寸规格</t>
  </si>
  <si>
    <t>款式材质</t>
  </si>
  <si>
    <t>单位</t>
  </si>
  <si>
    <t>数量</t>
  </si>
  <si>
    <t>审核单价</t>
  </si>
  <si>
    <t>示意图（以最终选品为准）</t>
  </si>
  <si>
    <t>椅子</t>
  </si>
  <si>
    <t>370*450*890</t>
  </si>
  <si>
    <t>框架材质 实木，饰面材质 实木，油漆漆面采用环保漆</t>
  </si>
  <si>
    <t>张</t>
  </si>
  <si>
    <t>书桌</t>
  </si>
  <si>
    <t>1200*600*750</t>
  </si>
  <si>
    <t>采用E0级环保优质实木板材，防火,耐磨,防刮,防污,硬度高. 表面哑光效果持久,强度高，刚性好，不变形，易清洁不褪色，比重合理，所有板材均为经防虫防腐化学处理。板材的封边带使用PP或者ABS材质，封边胶水使用PUR胶封边或者激光封边。包含机械密码锁、铝合金过线盒。</t>
  </si>
  <si>
    <t>衣柜</t>
  </si>
  <si>
    <t xml:space="preserve">1000*600*2100                                                               </t>
  </si>
  <si>
    <t>基材采用E0级环保优质实木板材，防火,耐磨,防污,硬度高. 表面哑光效果持久,强度高，刚性好，不变形，比重合理，所有板材均为经防虫防腐化学处理。板材的封边带使用PP或者ABS材质，封边胶水使用PUR胶封边或者激光封边。</t>
  </si>
  <si>
    <t>个</t>
  </si>
  <si>
    <t>床</t>
  </si>
  <si>
    <t xml:space="preserve">1.8米床                         </t>
  </si>
  <si>
    <t>选用优质橡木，材质硬，有细致均匀直纹，纹理平滑，并且触摸表面有着良好的质感，线条简约大方。均经过防虫，防腐化学处理，各项技术均达环保标准；油漆采用环保聚脂封闭式覆盖漆，光泽均匀,健康环保，硬度高,抗刮性强,不褪色，封闭式喷油。配置静音松木床板和床方。要求使用100％纯实木，不贴片，不用人造板，带床垫，高密针织面料；加环保棕/2.3MM高碳钢精钢独立弹簧系统。</t>
  </si>
  <si>
    <t xml:space="preserve">1.5米床                      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</si>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</sst>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[$¥-804]* #,##0.00_ ;_-[$¥-804]* \-#,##0.00\ ;_-[$¥-804]* &quot;-&quot;??_ ;_-@_ "/>
    <numFmt numFmtId="177" formatCode="&quot;\&quot;#,##0.00;[Red]&quot;\&quot;&quot;\&quot;&quot;\&quot;&quot;\&quot;&quot;\&quot;&quot;\&quot;&quot;\&quot;&quot;\&quot;&quot;\&quot;\-#,##0.00"/>
    <numFmt numFmtId="178" formatCode="_-* #,##0.00_-;_-* #,##0.00\-;_-* &quot;-&quot;??_-;_-@_-"/>
    <numFmt numFmtId="179" formatCode="&quot;$&quot;#,##0.00_);[Red]\(&quot;$&quot;#,##0.00\)"/>
    <numFmt numFmtId="180" formatCode="_ * #,##0_ ;_ * &quot;\&quot;&quot;\&quot;&quot;\&quot;&quot;\&quot;&quot;\&quot;&quot;\&quot;&quot;\&quot;&quot;\&quot;\-#,##0_ ;_ * &quot;-&quot;_ ;_ @_ "/>
    <numFmt numFmtId="181" formatCode="_ &quot;\&quot;* #,##0.00_ ;_ &quot;\&quot;* 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\-#,##0.00_ ;_ &quot;\&quot;* &quot;-&quot;??_ ;_ @_ "/>
    <numFmt numFmtId="182" formatCode="0.00_ "/>
    <numFmt numFmtId="183" formatCode="[DBNum2][$RMB]General;[Red][DBNum2][$RMB]General"/>
    <numFmt numFmtId="184" formatCode="[DBNum1][$-804]yyyy&quot;年&quot;m&quot;月&quot;d&quot;日&quot;;@"/>
  </numFmts>
  <fonts count="64">
    <font>
      <sz val="11"/>
      <color theme="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name val="宋体"/>
      <charset val="204"/>
    </font>
    <font>
      <u/>
      <sz val="11"/>
      <name val="宋体"/>
      <charset val="0"/>
    </font>
    <font>
      <sz val="12"/>
      <name val="等线"/>
      <charset val="134"/>
    </font>
    <font>
      <sz val="12"/>
      <color theme="1"/>
      <name val="宋体"/>
      <charset val="134"/>
    </font>
    <font>
      <sz val="12"/>
      <name val="黑体"/>
      <charset val="134"/>
    </font>
    <font>
      <b/>
      <u/>
      <sz val="26"/>
      <name val="黑体"/>
      <charset val="134"/>
    </font>
    <font>
      <b/>
      <sz val="18"/>
      <name val="黑体"/>
      <charset val="134"/>
    </font>
    <font>
      <sz val="26"/>
      <name val="黑体"/>
      <charset val="134"/>
    </font>
    <font>
      <sz val="12"/>
      <name val="仿宋"/>
      <charset val="134"/>
    </font>
    <font>
      <b/>
      <sz val="15"/>
      <name val="仿宋"/>
      <charset val="134"/>
    </font>
    <font>
      <sz val="15"/>
      <name val="仿宋"/>
      <charset val="134"/>
    </font>
    <font>
      <sz val="16"/>
      <name val="仿宋"/>
      <charset val="134"/>
    </font>
    <font>
      <sz val="10"/>
      <name val="仿宋"/>
      <charset val="134"/>
    </font>
    <font>
      <sz val="23"/>
      <name val="仿宋"/>
      <charset val="134"/>
    </font>
    <font>
      <sz val="13"/>
      <name val="仿宋"/>
      <charset val="134"/>
    </font>
    <font>
      <b/>
      <sz val="20"/>
      <name val="黑体"/>
      <charset val="134"/>
    </font>
    <font>
      <sz val="10.5"/>
      <name val="仿宋"/>
      <charset val="134"/>
    </font>
    <font>
      <sz val="28"/>
      <name val="仿宋"/>
      <charset val="134"/>
    </font>
    <font>
      <b/>
      <sz val="14"/>
      <name val="宋体"/>
      <charset val="134"/>
    </font>
    <font>
      <b/>
      <sz val="30"/>
      <name val="黑体"/>
      <charset val="134"/>
    </font>
    <font>
      <sz val="14"/>
      <name val="仿宋"/>
      <charset val="134"/>
    </font>
    <font>
      <sz val="18"/>
      <name val="仿宋"/>
      <charset val="134"/>
    </font>
    <font>
      <sz val="20"/>
      <name val="仿宋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Times New Roman"/>
      <charset val="134"/>
    </font>
    <font>
      <sz val="10"/>
      <name val="Helv"/>
      <charset val="134"/>
    </font>
    <font>
      <sz val="8"/>
      <name val="Times New Roman"/>
      <charset val="134"/>
    </font>
    <font>
      <sz val="10"/>
      <name val="Arial"/>
      <charset val="134"/>
    </font>
    <font>
      <sz val="10"/>
      <name val="MS Serif"/>
      <charset val="134"/>
    </font>
    <font>
      <sz val="10"/>
      <name val="MS Sans Serif"/>
      <charset val="134"/>
    </font>
    <font>
      <sz val="10"/>
      <color indexed="16"/>
      <name val="MS Serif"/>
      <charset val="134"/>
    </font>
    <font>
      <sz val="8"/>
      <name val="Arial"/>
      <charset val="134"/>
    </font>
    <font>
      <b/>
      <sz val="12"/>
      <name val="Arial"/>
      <charset val="134"/>
    </font>
    <font>
      <b/>
      <sz val="8"/>
      <name val="MS Sans Serif"/>
      <charset val="134"/>
    </font>
    <font>
      <sz val="9"/>
      <color theme="1"/>
      <name val="等线"/>
      <charset val="134"/>
      <scheme val="minor"/>
    </font>
    <font>
      <sz val="8"/>
      <name val="Wingdings"/>
      <charset val="2"/>
    </font>
    <font>
      <sz val="8"/>
      <name val="MS Sans Serif"/>
      <charset val="134"/>
    </font>
    <font>
      <b/>
      <sz val="8"/>
      <color indexed="8"/>
      <name val="Helv"/>
      <charset val="134"/>
    </font>
    <font>
      <sz val="11"/>
      <color indexed="8"/>
      <name val="宋体"/>
      <charset val="134"/>
    </font>
    <font>
      <sz val="12"/>
      <color theme="1"/>
      <name val="等线"/>
      <charset val="134"/>
      <scheme val="minor"/>
    </font>
    <font>
      <sz val="11"/>
      <color indexed="8"/>
      <name val="等线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darkVertical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10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7" fillId="4" borderId="6" applyNumberFormat="0" applyAlignment="0" applyProtection="0">
      <alignment vertical="center"/>
    </xf>
    <xf numFmtId="0" fontId="38" fillId="4" borderId="5" applyNumberFormat="0" applyAlignment="0" applyProtection="0">
      <alignment vertical="center"/>
    </xf>
    <xf numFmtId="0" fontId="39" fillId="5" borderId="7" applyNumberFormat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176" fontId="47" fillId="0" borderId="0"/>
    <xf numFmtId="176" fontId="48" fillId="0" borderId="0"/>
    <xf numFmtId="176" fontId="48" fillId="0" borderId="0"/>
    <xf numFmtId="176" fontId="48" fillId="0" borderId="0"/>
    <xf numFmtId="176" fontId="48" fillId="0" borderId="0"/>
    <xf numFmtId="176" fontId="48" fillId="0" borderId="0"/>
    <xf numFmtId="176" fontId="47" fillId="0" borderId="0"/>
    <xf numFmtId="176" fontId="47" fillId="0" borderId="0"/>
    <xf numFmtId="176" fontId="48" fillId="0" borderId="0"/>
    <xf numFmtId="176" fontId="48" fillId="0" borderId="0"/>
    <xf numFmtId="176" fontId="48" fillId="0" borderId="0"/>
    <xf numFmtId="176" fontId="47" fillId="0" borderId="0"/>
    <xf numFmtId="176" fontId="48" fillId="0" borderId="0"/>
    <xf numFmtId="176" fontId="48" fillId="0" borderId="0"/>
    <xf numFmtId="176" fontId="48" fillId="0" borderId="0"/>
    <xf numFmtId="176" fontId="47" fillId="0" borderId="0"/>
    <xf numFmtId="176" fontId="49" fillId="0" borderId="0">
      <alignment horizontal="center" wrapText="1"/>
      <protection locked="0"/>
    </xf>
    <xf numFmtId="177" fontId="47" fillId="0" borderId="0" applyFill="0" applyBorder="0" applyAlignment="0"/>
    <xf numFmtId="178" fontId="50" fillId="0" borderId="0" applyFont="0" applyFill="0" applyBorder="0" applyAlignment="0" applyProtection="0"/>
    <xf numFmtId="176" fontId="51" fillId="0" borderId="0" applyNumberFormat="0" applyAlignment="0">
      <alignment horizontal="left"/>
    </xf>
    <xf numFmtId="179" fontId="52" fillId="0" borderId="0" applyFont="0" applyFill="0" applyBorder="0" applyAlignment="0"/>
    <xf numFmtId="176" fontId="53" fillId="0" borderId="0" applyNumberFormat="0" applyAlignment="0">
      <alignment horizontal="left"/>
    </xf>
    <xf numFmtId="38" fontId="54" fillId="33" borderId="0" applyNumberFormat="0" applyBorder="0" applyAlignment="0" applyProtection="0"/>
    <xf numFmtId="176" fontId="55" fillId="0" borderId="10" applyNumberFormat="0" applyAlignment="0" applyProtection="0">
      <alignment horizontal="left" vertical="center"/>
    </xf>
    <xf numFmtId="176" fontId="55" fillId="0" borderId="11">
      <alignment horizontal="left" vertical="center"/>
    </xf>
    <xf numFmtId="176" fontId="56" fillId="0" borderId="12">
      <alignment horizontal="center"/>
    </xf>
    <xf numFmtId="176" fontId="56" fillId="0" borderId="0">
      <alignment horizontal="center"/>
    </xf>
    <xf numFmtId="10" fontId="54" fillId="34" borderId="1" applyNumberFormat="0" applyBorder="0" applyAlignment="0" applyProtection="0"/>
    <xf numFmtId="176" fontId="57" fillId="0" borderId="0"/>
    <xf numFmtId="180" fontId="47" fillId="0" borderId="0"/>
    <xf numFmtId="176" fontId="50" fillId="0" borderId="0"/>
    <xf numFmtId="14" fontId="49" fillId="0" borderId="0">
      <alignment horizontal="center" wrapText="1"/>
      <protection locked="0"/>
    </xf>
    <xf numFmtId="10" fontId="50" fillId="0" borderId="0" applyFont="0" applyFill="0" applyBorder="0" applyAlignment="0" applyProtection="0"/>
    <xf numFmtId="176" fontId="58" fillId="35" borderId="0" applyNumberFormat="0" applyFont="0" applyBorder="0" applyAlignment="0">
      <alignment horizontal="center"/>
    </xf>
    <xf numFmtId="181" fontId="47" fillId="0" borderId="0" applyNumberFormat="0" applyFill="0" applyBorder="0" applyAlignment="0" applyProtection="0">
      <alignment horizontal="left"/>
    </xf>
    <xf numFmtId="176" fontId="58" fillId="36" borderId="11" applyNumberFormat="0" applyFont="0" applyAlignment="0">
      <alignment horizontal="center"/>
    </xf>
    <xf numFmtId="176" fontId="59" fillId="0" borderId="0" applyNumberFormat="0" applyFill="0" applyBorder="0" applyAlignment="0">
      <alignment horizontal="center"/>
    </xf>
    <xf numFmtId="40" fontId="60" fillId="0" borderId="0" applyBorder="0">
      <alignment horizontal="right"/>
    </xf>
    <xf numFmtId="176" fontId="2" fillId="0" borderId="0">
      <alignment vertical="center"/>
    </xf>
    <xf numFmtId="176" fontId="0" fillId="0" borderId="0">
      <alignment vertical="center"/>
    </xf>
    <xf numFmtId="176" fontId="2" fillId="0" borderId="0"/>
    <xf numFmtId="176" fontId="2" fillId="0" borderId="0">
      <alignment vertical="center"/>
    </xf>
    <xf numFmtId="176" fontId="61" fillId="0" borderId="0">
      <alignment vertical="center"/>
    </xf>
    <xf numFmtId="176" fontId="62" fillId="0" borderId="0">
      <alignment vertical="center"/>
    </xf>
    <xf numFmtId="176" fontId="62" fillId="0" borderId="0">
      <alignment vertical="center"/>
    </xf>
    <xf numFmtId="176" fontId="62" fillId="0" borderId="0">
      <alignment vertical="center"/>
    </xf>
    <xf numFmtId="176" fontId="62" fillId="0" borderId="0">
      <alignment vertical="center"/>
    </xf>
    <xf numFmtId="176" fontId="0" fillId="0" borderId="0"/>
    <xf numFmtId="176" fontId="62" fillId="0" borderId="0">
      <alignment vertical="center"/>
    </xf>
    <xf numFmtId="176" fontId="63" fillId="0" borderId="0">
      <alignment vertical="center"/>
    </xf>
    <xf numFmtId="176" fontId="62" fillId="0" borderId="0">
      <alignment vertical="center"/>
    </xf>
    <xf numFmtId="176" fontId="50" fillId="0" borderId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6" fontId="47" fillId="0" borderId="0"/>
    <xf numFmtId="176" fontId="50" fillId="0" borderId="0"/>
    <xf numFmtId="0" fontId="2" fillId="0" borderId="0"/>
    <xf numFmtId="0" fontId="2" fillId="0" borderId="0"/>
    <xf numFmtId="0" fontId="2" fillId="0" borderId="0"/>
    <xf numFmtId="44" fontId="0" fillId="0" borderId="0" applyFont="0" applyFill="0" applyBorder="0" applyAlignment="0" applyProtection="0">
      <alignment vertical="center"/>
    </xf>
  </cellStyleXfs>
  <cellXfs count="67">
    <xf numFmtId="176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182" fontId="1" fillId="0" borderId="0" xfId="0" applyNumberFormat="1" applyFont="1" applyFill="1" applyBorder="1" applyAlignment="1">
      <alignment horizontal="right" vertical="center" wrapText="1"/>
    </xf>
    <xf numFmtId="0" fontId="5" fillId="0" borderId="0" xfId="6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89" applyNumberFormat="1" applyFont="1" applyFill="1" applyBorder="1" applyAlignment="1">
      <alignment horizontal="center" vertical="center" wrapText="1"/>
    </xf>
    <xf numFmtId="18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82" fontId="2" fillId="0" borderId="1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/>
    </xf>
    <xf numFmtId="43" fontId="8" fillId="0" borderId="1" xfId="0" applyNumberFormat="1" applyFont="1" applyFill="1" applyBorder="1" applyAlignment="1" applyProtection="1">
      <alignment horizontal="center" vertical="center"/>
    </xf>
    <xf numFmtId="10" fontId="8" fillId="0" borderId="1" xfId="3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distributed" vertical="center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horizontal="distributed" vertical="center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distributed" vertical="center" wrapText="1"/>
    </xf>
    <xf numFmtId="0" fontId="14" fillId="0" borderId="0" xfId="0" applyNumberFormat="1" applyFont="1" applyFill="1" applyBorder="1" applyAlignment="1" applyProtection="1">
      <alignment horizontal="left" vertical="center"/>
      <protection locked="0"/>
    </xf>
    <xf numFmtId="7" fontId="14" fillId="0" borderId="0" xfId="0" applyNumberFormat="1" applyFont="1" applyFill="1" applyBorder="1" applyAlignment="1" applyProtection="1">
      <alignment horizontal="left" vertical="center"/>
      <protection locked="0"/>
    </xf>
    <xf numFmtId="183" fontId="1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/>
    </xf>
    <xf numFmtId="0" fontId="16" fillId="0" borderId="0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left"/>
    </xf>
    <xf numFmtId="31" fontId="14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justify"/>
    </xf>
    <xf numFmtId="0" fontId="2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106" applyFont="1" applyFill="1" applyBorder="1" applyAlignment="1">
      <alignment horizontal="left"/>
    </xf>
    <xf numFmtId="0" fontId="23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>
      <alignment horizontal="justify"/>
    </xf>
    <xf numFmtId="0" fontId="15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>
      <alignment horizontal="justify"/>
    </xf>
    <xf numFmtId="0" fontId="25" fillId="0" borderId="0" xfId="0" applyNumberFormat="1" applyFont="1" applyFill="1" applyBorder="1" applyAlignment="1" applyProtection="1">
      <alignment horizontal="left"/>
    </xf>
    <xf numFmtId="0" fontId="25" fillId="0" borderId="0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>
      <alignment horizontal="center" vertical="center"/>
    </xf>
    <xf numFmtId="184" fontId="26" fillId="0" borderId="0" xfId="0" applyNumberFormat="1" applyFont="1" applyFill="1" applyBorder="1" applyAlignment="1" applyProtection="1">
      <alignment horizontal="center" vertical="center"/>
    </xf>
    <xf numFmtId="43" fontId="2" fillId="0" borderId="0" xfId="0" applyNumberFormat="1" applyFont="1" applyFill="1" applyBorder="1" applyAlignment="1" applyProtection="1">
      <alignment horizontal="right"/>
      <protection locked="0"/>
    </xf>
    <xf numFmtId="43" fontId="27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>
      <alignment horizontal="justify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2006-08-23南山电子政务存储系统-分项报价表" xfId="49"/>
    <cellStyle name="_2006-9-26黄石新冶钢报价" xfId="50"/>
    <cellStyle name="_2007-2-2深圳湾主机及福田网络成本核算" xfId="51"/>
    <cellStyle name="_宝安城管(金证)" xfId="52"/>
    <cellStyle name="_报价表" xfId="53"/>
    <cellStyle name="_成本价(江森及派尔高)" xfId="54"/>
    <cellStyle name="_成本价表1" xfId="55"/>
    <cellStyle name="_成本价表2" xfId="56"/>
    <cellStyle name="_龙岗区综合电子监察系统硬件设备及软件费用审核清单（19工作日）" xfId="57"/>
    <cellStyle name="_龙岗区综合电子监察系统预算" xfId="58"/>
    <cellStyle name="_某大楼改造清单-x" xfId="59"/>
    <cellStyle name="_社会保障系统建设（未完成）" xfId="60"/>
    <cellStyle name="_深圳市宝安区交通应急指挥中心系统概算表080816lums" xfId="61"/>
    <cellStyle name="_视频会议配置报价表（金证）060512-zyj批复" xfId="62"/>
    <cellStyle name="_系统报价---061201-3" xfId="63"/>
    <cellStyle name="0,0_x000d__x000a_NA_x000d__x000a_" xfId="64"/>
    <cellStyle name="args.style" xfId="65"/>
    <cellStyle name="Calc Currency (0)" xfId="66"/>
    <cellStyle name="Comma_ian03pricingJan06" xfId="67"/>
    <cellStyle name="Copied" xfId="68"/>
    <cellStyle name="Currency_CIT$" xfId="69"/>
    <cellStyle name="Entered" xfId="70"/>
    <cellStyle name="Grey" xfId="71"/>
    <cellStyle name="Header1" xfId="72"/>
    <cellStyle name="Header2" xfId="73"/>
    <cellStyle name="HEADINGS" xfId="74"/>
    <cellStyle name="HEADINGSTOP" xfId="75"/>
    <cellStyle name="Input [yellow]" xfId="76"/>
    <cellStyle name="Normal" xfId="77"/>
    <cellStyle name="Normal - Style1" xfId="78"/>
    <cellStyle name="Normal_02-01-2000-Altek" xfId="79"/>
    <cellStyle name="per.style" xfId="80"/>
    <cellStyle name="Percent [2]" xfId="81"/>
    <cellStyle name="regstoresfromspecstores" xfId="82"/>
    <cellStyle name="RevList" xfId="83"/>
    <cellStyle name="SHADEDSTORES" xfId="84"/>
    <cellStyle name="specstores" xfId="85"/>
    <cellStyle name="Subtotal" xfId="86"/>
    <cellStyle name="常规 10 10" xfId="87"/>
    <cellStyle name="常规 19 3" xfId="88"/>
    <cellStyle name="常规 2" xfId="89"/>
    <cellStyle name="常规 2 2" xfId="90"/>
    <cellStyle name="常规 2 3" xfId="91"/>
    <cellStyle name="常规 2 4 2" xfId="92"/>
    <cellStyle name="常规 2 4 2 2" xfId="93"/>
    <cellStyle name="常规 2 5" xfId="94"/>
    <cellStyle name="常规 2 7 2" xfId="95"/>
    <cellStyle name="常规 3" xfId="96"/>
    <cellStyle name="常规 3 2" xfId="97"/>
    <cellStyle name="常规 4" xfId="98"/>
    <cellStyle name="常规 5" xfId="99"/>
    <cellStyle name="普通_Sheet1 (3)" xfId="100"/>
    <cellStyle name="千位[0]_laroux" xfId="101"/>
    <cellStyle name="千位_laroux" xfId="102"/>
    <cellStyle name="千位分隔 2" xfId="103"/>
    <cellStyle name="样式 1" xfId="104"/>
    <cellStyle name="一般_prc_80101" xfId="105"/>
    <cellStyle name="常规_中医大附院进修楼改造工程结算审定单" xfId="106"/>
    <cellStyle name="常规_报价（峻朗峰)1_SUN MICROSYSTEMS " xfId="107"/>
    <cellStyle name="常规_Quotation-GSBJ-080729-Bloomberg Beijing CWTC Office M&amp;E dismantlement" xfId="108"/>
    <cellStyle name="货币 2" xfId="10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" Type="http://schemas.openxmlformats.org/officeDocument/2006/relationships/image" Target="media/image3.jpe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9" Type="http://www.wps.cn/officeDocument/2020/cellImage" Target="cellimag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1393190</xdr:colOff>
      <xdr:row>0</xdr:row>
      <xdr:rowOff>882015</xdr:rowOff>
    </xdr:from>
    <xdr:to>
      <xdr:col>0</xdr:col>
      <xdr:colOff>3980180</xdr:colOff>
      <xdr:row>4</xdr:row>
      <xdr:rowOff>495935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3190" y="882015"/>
          <a:ext cx="2586990" cy="11976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PENN\&#37319;&#36141;\L\&#35029;&#24247;&#36798;&#34920;&#26684;&#31995;&#32479;&#65288;&#37319;&#36141;&#19987;&#29992;20221101&#29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MingFeng\AppData\Roaming\kingsoft\wps\XLSTART\G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5991;&#21326;&#21464;~1\&#33459;&#33391;&#35299;&#2604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采购合同"/>
      <sheetName val="供应商管理"/>
      <sheetName val="物料申购单 "/>
      <sheetName val="付款单（一次性）"/>
      <sheetName val="付款单 （分期）"/>
      <sheetName val="付款单（外包）"/>
      <sheetName val="报价单"/>
      <sheetName val="报销统计"/>
      <sheetName val="申购单"/>
      <sheetName val="付款单 "/>
      <sheetName val="分期付款单 "/>
      <sheetName val="工程付款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表三甲0"/>
      <sheetName val="表三甲"/>
      <sheetName val="架线附表"/>
      <sheetName val="杆塔附表"/>
      <sheetName val="附件附表"/>
      <sheetName val="基础附表"/>
      <sheetName val="基础材料"/>
      <sheetName val="设备预算表"/>
      <sheetName val="Open"/>
      <sheetName val="Toolbox"/>
      <sheetName val="基础汇总表"/>
      <sheetName val="用户工程"/>
      <sheetName val="合计"/>
      <sheetName val="本年收入合计"/>
      <sheetName val="总报价表"/>
      <sheetName val="工程概况表"/>
      <sheetName val="工地运输"/>
      <sheetName val="基础工程材料"/>
      <sheetName val="取费汇总表"/>
      <sheetName val="其他费用"/>
      <sheetName val="比率"/>
      <sheetName val="数据库"/>
      <sheetName val="项目分类"/>
      <sheetName val="110KV"/>
      <sheetName val="单位工程报价"/>
      <sheetName val="人员"/>
      <sheetName val="审核预、结算的数据（带编号）"/>
      <sheetName val="定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扉页"/>
      <sheetName val="编制依据"/>
      <sheetName val="技术指标"/>
      <sheetName val="总表"/>
      <sheetName val="汇总表"/>
      <sheetName val="辅助设施"/>
      <sheetName val="其它费用"/>
      <sheetName val="价差补贴"/>
      <sheetName val="工地运输"/>
      <sheetName val="运输重量"/>
      <sheetName val="工程量"/>
      <sheetName val="土石方工程 "/>
      <sheetName val="土石方附表"/>
      <sheetName val="基础工程"/>
      <sheetName val="基础材料"/>
      <sheetName val="基础附表"/>
      <sheetName val="杆塔工程"/>
      <sheetName val="杆塔分类一览"/>
      <sheetName val="杆塔附表"/>
      <sheetName val=" 架线工程"/>
      <sheetName val="架线附表"/>
      <sheetName val="附件安装"/>
      <sheetName val="附件附表"/>
      <sheetName val="表三甲"/>
      <sheetName val="Main"/>
      <sheetName val="混凝土杆材料"/>
      <sheetName val="_湖镇所新增圩镇线F22 桥头#2配变解决圩镇线F22 桥头配"/>
      <sheetName val="工程信息"/>
      <sheetName val="人员"/>
      <sheetName val="审核预、结算的数据（带编号）"/>
      <sheetName val="一般预算收入"/>
      <sheetName val="工商税收"/>
      <sheetName val="公检法司编制"/>
      <sheetName val="行政编制"/>
      <sheetName val="铁塔材料明细"/>
      <sheetName val="单位工程2"/>
      <sheetName val="土石方计算(2)"/>
      <sheetName val="C01-1"/>
      <sheetName val="审核汇总表"/>
      <sheetName val="13 铁路配件"/>
      <sheetName val="总封面(章)"/>
      <sheetName val="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indexed="49"/>
  </sheetPr>
  <dimension ref="A1:D33"/>
  <sheetViews>
    <sheetView view="pageBreakPreview" zoomScale="130" zoomScaleNormal="100" topLeftCell="A3" workbookViewId="0">
      <selection activeCell="D7" sqref="D7"/>
    </sheetView>
  </sheetViews>
  <sheetFormatPr defaultColWidth="8.025" defaultRowHeight="14.25" outlineLevelCol="3"/>
  <cols>
    <col min="1" max="1" width="72.4166666666667" style="51" customWidth="1"/>
    <col min="2" max="2" width="8.25" style="51"/>
    <col min="3" max="3" width="26.7166666666667" style="51" customWidth="1"/>
    <col min="4" max="32" width="8.25" style="51"/>
    <col min="33" max="16384" width="8.025" style="51"/>
  </cols>
  <sheetData>
    <row r="1" ht="81.95" customHeight="1" spans="1:4">
      <c r="A1" s="52"/>
    </row>
    <row r="2" spans="1:4">
      <c r="A2" s="53"/>
    </row>
    <row r="3" spans="1:4">
      <c r="A3" s="53"/>
    </row>
    <row r="4" spans="1:4">
      <c r="A4" s="53"/>
    </row>
    <row r="5" ht="60.95" customHeight="1" spans="1:4">
      <c r="A5" s="53"/>
    </row>
    <row r="6" ht="134.25" customHeight="1" spans="1:4">
      <c r="A6" s="54" t="str">
        <f>+'2签署页'!C4</f>
        <v>深圳机场边检站二栋执勤备勤宿舍家具配置项目</v>
      </c>
      <c r="C6" s="55"/>
      <c r="D6" s="55"/>
    </row>
    <row r="7" ht="45.75" customHeight="1" spans="1:4">
      <c r="A7" s="56" t="s">
        <v>0</v>
      </c>
      <c r="C7" s="57"/>
    </row>
    <row r="8" ht="69" customHeight="1" spans="1:4">
      <c r="A8" s="58" t="str">
        <f>"报告编号:"&amp;'2签署页'!M2</f>
        <v>报告编号:GDFX2026-400-435</v>
      </c>
      <c r="C8" s="59"/>
    </row>
    <row r="9" ht="26.1" customHeight="1" spans="1:4">
      <c r="A9" s="60"/>
      <c r="C9" s="59"/>
    </row>
    <row r="10" ht="49.5" customHeight="1" spans="1:4">
      <c r="A10" s="61"/>
      <c r="C10" s="59"/>
    </row>
    <row r="11" ht="49.5" customHeight="1" spans="1:4">
      <c r="A11" s="61"/>
      <c r="C11" s="59"/>
    </row>
    <row r="12" s="50" customFormat="1" ht="67.5" customHeight="1" spans="1:4">
      <c r="A12" s="62" t="s">
        <v>1</v>
      </c>
      <c r="C12" s="59"/>
    </row>
    <row r="13" s="50" customFormat="1" ht="38.25" customHeight="1" spans="1:4">
      <c r="A13" s="63">
        <f>+'2签署页'!C18</f>
        <v>46283</v>
      </c>
      <c r="C13" s="59"/>
    </row>
    <row r="14" ht="18" customHeight="1" spans="1:4">
      <c r="A14" s="23"/>
      <c r="C14" s="59"/>
    </row>
    <row r="15" ht="19.5" spans="1:4">
      <c r="A15" s="23"/>
      <c r="C15" s="59"/>
    </row>
    <row r="16" ht="19.5" spans="1:4">
      <c r="A16" s="23"/>
      <c r="B16" s="64"/>
      <c r="C16" s="59"/>
      <c r="D16" s="64"/>
    </row>
    <row r="17" ht="19.5" spans="1:4">
      <c r="A17" s="23"/>
      <c r="B17" s="64"/>
      <c r="C17" s="59"/>
      <c r="D17" s="64"/>
    </row>
    <row r="18" ht="19.5" spans="1:4">
      <c r="A18" s="23"/>
      <c r="B18" s="64"/>
      <c r="C18" s="59"/>
      <c r="D18" s="64"/>
    </row>
    <row r="19" ht="19.5" spans="1:4">
      <c r="A19" s="23"/>
      <c r="B19" s="65"/>
      <c r="C19" s="59"/>
      <c r="D19" s="65"/>
    </row>
    <row r="20" ht="18" customHeight="1" spans="1:4">
      <c r="A20" s="23"/>
      <c r="C20" s="59"/>
    </row>
    <row r="21" ht="18" customHeight="1" spans="1:4">
      <c r="A21" s="23"/>
      <c r="C21" s="59"/>
    </row>
    <row r="22" ht="19.5" spans="1:4">
      <c r="A22" s="23"/>
      <c r="C22" s="59"/>
    </row>
    <row r="23" ht="19.5" spans="1:4">
      <c r="A23" s="23"/>
      <c r="C23" s="59"/>
    </row>
    <row r="24" ht="19.5" spans="1:4">
      <c r="A24" s="23"/>
      <c r="C24" s="59"/>
    </row>
    <row r="25" ht="20.25" spans="1:4">
      <c r="A25" s="23"/>
      <c r="C25" s="66"/>
    </row>
    <row r="26" ht="19.5" spans="1:4">
      <c r="A26" s="23"/>
      <c r="C26" s="59"/>
    </row>
    <row r="27" ht="19.5" spans="1:4">
      <c r="A27" s="23"/>
      <c r="C27" s="59"/>
    </row>
    <row r="28" ht="19.5" spans="1:4">
      <c r="A28" s="23"/>
      <c r="C28" s="59"/>
    </row>
    <row r="29" ht="19.5" spans="1:4">
      <c r="A29" s="23"/>
      <c r="C29" s="59"/>
    </row>
    <row r="30" spans="1:4">
      <c r="A30" s="23"/>
    </row>
    <row r="31" spans="1:4">
      <c r="A31" s="23"/>
    </row>
    <row r="32" spans="1:4">
      <c r="A32" s="23"/>
    </row>
    <row r="33" spans="1:1">
      <c r="A33" s="23"/>
    </row>
  </sheetData>
  <sheetProtection selectLockedCells="1" formatCells="0"/>
  <mergeCells count="1">
    <mergeCell ref="C6:D6"/>
  </mergeCells>
  <dataValidations count="3">
    <dataValidation type="list" allowBlank="1" showInputMessage="1" showErrorMessage="1" sqref="A7">
      <formula1>"预算编制报告书,预算审核报告书"</formula1>
    </dataValidation>
    <dataValidation type="list" allowBlank="1" showInputMessage="1" showErrorMessage="1" sqref="A10">
      <formula1>"复核人：陈俊鹏 A02440003156,复核人：黄碧雯A04440005542,复核人：陈健玲 A04440005963,复核人：祝光 A03440017315,复核人：卢靖元 A01440000032,复核人：戴小蓓 A01440000717,复核人：伏海美 A17440019814,复核人：李选峰 A15440019838,复核人：朱晓文 A01440000026,复核人：陈霞 A19440020550,复核人：廖秀兰 A18440017130,复核人：黄一文 A01440000702"</formula1>
    </dataValidation>
    <dataValidation type="list" allowBlank="1" showInputMessage="1" showErrorMessage="1" sqref="A11">
      <formula1>"审核人：戴小蓓 A01440000717,审核人：黄一文 A01440000702,审核人：卢靖元 A01440000032,审核人：祝光 A03440017315,审核人：陈健玲 A04440005963,审核人：陈俊鹏 A02440003156,审核人：朱晓文 A01440000026,审核人：李选峰 A15440019838,审核人：伏海美 A17440019814,审核人：陈霞 A19440020550,审核人：廖秀兰 A18440017130,审核人：黄碧雯A04440005542"</formula1>
    </dataValidation>
  </dataValidations>
  <printOptions horizontalCentered="1"/>
  <pageMargins left="0.984027777777778" right="0.786805555555556" top="0.786805555555556" bottom="0.786805555555556" header="0.751388888888889" footer="0.511805555555556"/>
  <pageSetup paperSize="9" orientation="portrait" horizontalDpi="600" vertic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indexed="10"/>
  </sheetPr>
  <dimension ref="A1:M18"/>
  <sheetViews>
    <sheetView showZeros="0" view="pageBreakPreview" zoomScale="85" zoomScaleNormal="90" workbookViewId="0">
      <selection activeCell="L12" sqref="L12"/>
    </sheetView>
  </sheetViews>
  <sheetFormatPr defaultColWidth="8.025" defaultRowHeight="14.25"/>
  <cols>
    <col min="1" max="1" width="2.88333333333333" style="23" customWidth="1"/>
    <col min="2" max="2" width="16.5166666666667" style="23" customWidth="1"/>
    <col min="3" max="3" width="11.45" style="23" customWidth="1"/>
    <col min="4" max="4" width="24.65" style="23" customWidth="1"/>
    <col min="5" max="5" width="2.525" style="23" customWidth="1"/>
    <col min="6" max="6" width="26.075" style="23" customWidth="1"/>
    <col min="7" max="7" width="8.25" style="23"/>
    <col min="8" max="8" width="7.225" style="23" customWidth="1"/>
    <col min="9" max="12" width="16.0916666666667" style="23" customWidth="1"/>
    <col min="13" max="13" width="27.0583333333333" style="23" customWidth="1"/>
    <col min="14" max="33" width="8.25" style="23"/>
    <col min="34" max="16384" width="8.025" style="23"/>
  </cols>
  <sheetData>
    <row r="1" ht="39" customHeight="1" spans="1:13">
      <c r="A1" s="24"/>
      <c r="B1" s="25"/>
      <c r="C1" s="25"/>
      <c r="D1" s="25"/>
      <c r="E1" s="25"/>
      <c r="F1" s="25"/>
      <c r="I1" s="26" t="s">
        <v>2</v>
      </c>
      <c r="J1" s="26" t="s">
        <v>3</v>
      </c>
      <c r="K1" s="26" t="s">
        <v>4</v>
      </c>
      <c r="L1" s="26" t="s">
        <v>5</v>
      </c>
      <c r="M1" s="26" t="s">
        <v>6</v>
      </c>
    </row>
    <row r="2" s="21" customFormat="1" ht="44" customHeight="1" spans="1:13">
      <c r="A2" s="27" t="s">
        <v>7</v>
      </c>
      <c r="B2" s="27"/>
      <c r="C2" s="27"/>
      <c r="D2" s="27"/>
      <c r="E2" s="27"/>
      <c r="F2" s="27"/>
      <c r="I2" s="28" t="e">
        <f>+审核明细表!#REF!</f>
        <v>#REF!</v>
      </c>
      <c r="J2" s="28">
        <f>+审核明细表!H9</f>
        <v>263420</v>
      </c>
      <c r="K2" s="28" t="e">
        <f>+I2-J2</f>
        <v>#REF!</v>
      </c>
      <c r="L2" s="29" t="e">
        <f>+K2/I2</f>
        <v>#REF!</v>
      </c>
      <c r="M2" s="28" t="s">
        <v>8</v>
      </c>
    </row>
    <row r="3" s="21" customFormat="1" ht="19" customHeight="1" spans="1:13">
      <c r="A3" s="30"/>
      <c r="B3" s="31"/>
      <c r="C3" s="32"/>
      <c r="D3" s="32"/>
      <c r="E3" s="33"/>
      <c r="F3" s="30"/>
    </row>
    <row r="4" s="22" customFormat="1" ht="39" customHeight="1" spans="1:13">
      <c r="A4" s="34"/>
      <c r="B4" s="35" t="s">
        <v>9</v>
      </c>
      <c r="C4" s="36" t="s">
        <v>10</v>
      </c>
      <c r="D4" s="36"/>
      <c r="E4" s="36"/>
      <c r="F4" s="36"/>
    </row>
    <row r="5" s="21" customFormat="1" ht="27" customHeight="1" spans="1:13">
      <c r="A5" s="34"/>
      <c r="B5" s="37" t="s">
        <v>11</v>
      </c>
      <c r="C5" s="36" t="s">
        <v>12</v>
      </c>
      <c r="D5" s="36"/>
      <c r="E5" s="36"/>
      <c r="F5" s="36"/>
    </row>
    <row r="6" s="21" customFormat="1" ht="33" customHeight="1" spans="1:13">
      <c r="A6" s="34"/>
      <c r="B6" s="35" t="s">
        <v>13</v>
      </c>
      <c r="C6" s="38" t="s">
        <v>14</v>
      </c>
      <c r="D6" s="39">
        <f>+J2</f>
        <v>263420</v>
      </c>
      <c r="E6" s="39"/>
      <c r="F6" s="39"/>
    </row>
    <row r="7" s="21" customFormat="1" ht="33" customHeight="1" spans="1:13">
      <c r="A7" s="34"/>
      <c r="B7" s="35"/>
      <c r="C7" s="38" t="s">
        <v>15</v>
      </c>
      <c r="D7" s="40">
        <f>+D6</f>
        <v>263420</v>
      </c>
      <c r="E7" s="40"/>
      <c r="F7" s="40"/>
    </row>
    <row r="8" s="21" customFormat="1" ht="30.95" customHeight="1" spans="1:13">
      <c r="A8" s="34"/>
      <c r="B8" s="35"/>
      <c r="C8" s="38"/>
      <c r="D8" s="38"/>
      <c r="E8" s="33"/>
      <c r="F8" s="30"/>
    </row>
    <row r="9" s="21" customFormat="1" ht="55" customHeight="1" spans="1:13">
      <c r="A9" s="34"/>
      <c r="B9" s="32" t="s">
        <v>16</v>
      </c>
      <c r="C9" s="41"/>
      <c r="D9" s="41"/>
      <c r="E9" s="41"/>
      <c r="F9" s="41"/>
    </row>
    <row r="10" s="21" customFormat="1" ht="30" customHeight="1" spans="1:13">
      <c r="A10" s="34"/>
      <c r="B10" s="42"/>
      <c r="C10" s="32"/>
      <c r="D10" s="32"/>
      <c r="E10" s="34"/>
      <c r="F10" s="30"/>
    </row>
    <row r="11" s="21" customFormat="1" ht="66" customHeight="1" spans="1:13">
      <c r="A11" s="34"/>
      <c r="B11" s="32" t="s">
        <v>17</v>
      </c>
      <c r="C11" s="41"/>
      <c r="D11" s="41"/>
      <c r="E11" s="41"/>
      <c r="F11" s="41"/>
    </row>
    <row r="12" s="21" customFormat="1" ht="30" customHeight="1" spans="1:13">
      <c r="A12" s="34"/>
      <c r="B12" s="42"/>
      <c r="C12" s="32"/>
      <c r="D12" s="32"/>
      <c r="E12" s="43"/>
      <c r="F12" s="44"/>
    </row>
    <row r="13" s="21" customFormat="1" ht="48" customHeight="1" spans="1:13">
      <c r="A13" s="34"/>
      <c r="B13" s="32" t="s">
        <v>18</v>
      </c>
      <c r="C13" s="36" t="s">
        <v>1</v>
      </c>
      <c r="D13" s="36"/>
      <c r="E13" s="36"/>
      <c r="F13" s="45" t="s">
        <v>19</v>
      </c>
    </row>
    <row r="14" s="21" customFormat="1" ht="30" customHeight="1" spans="1:13">
      <c r="A14" s="34"/>
      <c r="B14" s="35"/>
      <c r="C14" s="32"/>
      <c r="D14" s="32"/>
      <c r="E14" s="33"/>
      <c r="F14" s="46"/>
    </row>
    <row r="15" s="23" customFormat="1" ht="37" customHeight="1" spans="1:13">
      <c r="A15" s="30"/>
      <c r="B15" s="32" t="s">
        <v>20</v>
      </c>
      <c r="C15" s="46"/>
      <c r="D15" s="46"/>
      <c r="E15" s="45" t="s">
        <v>21</v>
      </c>
      <c r="F15" s="46"/>
    </row>
    <row r="16" s="21" customFormat="1" ht="30" customHeight="1" spans="1:13">
      <c r="A16" s="47"/>
      <c r="B16" s="35"/>
      <c r="C16" s="35"/>
      <c r="D16" s="35"/>
      <c r="E16" s="35"/>
      <c r="F16" s="46"/>
    </row>
    <row r="17" s="23" customFormat="1" ht="15" spans="1:6">
      <c r="A17" s="48"/>
      <c r="B17" s="48"/>
      <c r="C17" s="48"/>
      <c r="D17" s="48"/>
      <c r="E17" s="48"/>
      <c r="F17" s="48"/>
    </row>
    <row r="18" s="21" customFormat="1" ht="28" customHeight="1" spans="1:6">
      <c r="A18" s="34"/>
      <c r="B18" s="32" t="s">
        <v>22</v>
      </c>
      <c r="C18" s="49">
        <v>46283</v>
      </c>
      <c r="D18" s="49"/>
      <c r="E18" s="45"/>
      <c r="F18" s="32"/>
    </row>
  </sheetData>
  <sheetProtection selectLockedCells="1"/>
  <mergeCells count="12">
    <mergeCell ref="A1:F1"/>
    <mergeCell ref="A2:F2"/>
    <mergeCell ref="C4:F4"/>
    <mergeCell ref="C5:F5"/>
    <mergeCell ref="D6:F6"/>
    <mergeCell ref="D7:F7"/>
    <mergeCell ref="C9:F9"/>
    <mergeCell ref="C11:F11"/>
    <mergeCell ref="C13:E13"/>
    <mergeCell ref="B16:E16"/>
    <mergeCell ref="A17:F17"/>
    <mergeCell ref="C18:D18"/>
  </mergeCells>
  <dataValidations count="2">
    <dataValidation type="list" allowBlank="1" showInputMessage="1" showErrorMessage="1" sqref="C11:F11">
      <formula1>"陈俊鹏A02440003156,黄碧雯A04440005542,陈健玲 A04440005963,祝光 A03440017315,卢靖元 A01440000032,戴小蓓 A01440000717,伏海美 A17440019814,李选峰 A15440019838,朱晓文 A01440000026,陈霞 A19440020550,廖秀兰 A18440017130,黄一文 A01440000702"</formula1>
    </dataValidation>
    <dataValidation allowBlank="1" showInputMessage="1" showErrorMessage="1" sqref="C13:F13"/>
  </dataValidations>
  <pageMargins left="0.708333333333333" right="0.472222222222222" top="0.786805555555556" bottom="0.786805555555556" header="0.85" footer="0.511805555555556"/>
  <pageSetup paperSize="9" orientation="portrait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85" zoomScaleNormal="85" workbookViewId="0">
      <selection activeCell="H5" sqref="H5"/>
    </sheetView>
  </sheetViews>
  <sheetFormatPr defaultColWidth="10" defaultRowHeight="14.25"/>
  <cols>
    <col min="1" max="1" width="10" style="4"/>
    <col min="2" max="2" width="12.85" style="2" customWidth="1"/>
    <col min="3" max="3" width="14.825" style="5" customWidth="1"/>
    <col min="4" max="4" width="35.7" style="5" customWidth="1"/>
    <col min="5" max="5" width="9.81666666666667" style="5" customWidth="1"/>
    <col min="6" max="6" width="12.6333333333333" style="4" customWidth="1"/>
    <col min="7" max="8" width="15.8916666666667" style="2" customWidth="1"/>
    <col min="9" max="9" width="33.0333333333333" style="2" customWidth="1"/>
    <col min="10" max="16384" width="10" style="2"/>
  </cols>
  <sheetData>
    <row r="1" s="1" customFormat="1" ht="35" customHeight="1" spans="1:10">
      <c r="A1" s="6" t="s">
        <v>23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31" customHeight="1" spans="1:10">
      <c r="A2" s="8" t="str">
        <f>"项目名称："&amp;'2签署页'!C4</f>
        <v>项目名称：深圳机场边检站二栋执勤备勤宿舍家具配置项目</v>
      </c>
      <c r="B2" s="9"/>
      <c r="F2" s="10"/>
      <c r="G2" s="10"/>
      <c r="H2" s="10"/>
      <c r="I2" s="11"/>
      <c r="J2" s="7"/>
    </row>
    <row r="3" s="2" customFormat="1" ht="42" customHeight="1" spans="1:10">
      <c r="A3" s="12" t="s">
        <v>24</v>
      </c>
      <c r="B3" s="12" t="s">
        <v>25</v>
      </c>
      <c r="C3" s="12" t="s">
        <v>26</v>
      </c>
      <c r="D3" s="12" t="s">
        <v>27</v>
      </c>
      <c r="E3" s="13" t="s">
        <v>28</v>
      </c>
      <c r="F3" s="12" t="s">
        <v>29</v>
      </c>
      <c r="G3" s="14" t="s">
        <v>30</v>
      </c>
      <c r="H3" s="14" t="s">
        <v>3</v>
      </c>
      <c r="I3" s="12" t="s">
        <v>31</v>
      </c>
    </row>
    <row r="4" s="2" customFormat="1" ht="131" customHeight="1" spans="1:10">
      <c r="A4" s="15">
        <v>1</v>
      </c>
      <c r="B4" s="16" t="s">
        <v>32</v>
      </c>
      <c r="C4" s="17" t="s">
        <v>33</v>
      </c>
      <c r="D4" s="18" t="s">
        <v>34</v>
      </c>
      <c r="E4" s="19" t="s">
        <v>35</v>
      </c>
      <c r="F4" s="15">
        <v>56</v>
      </c>
      <c r="G4" s="20">
        <v>220</v>
      </c>
      <c r="H4" s="20">
        <f t="shared" ref="H4:H8" si="0">+G4*F4</f>
        <v>12320</v>
      </c>
      <c r="I4" s="16" t="str">
        <f>_xlfn.DISPIMG("ID_036778530B36457D966E2B5BAB375A80",1)</f>
        <v>=DISPIMG("ID_036778530B36457D966E2B5BAB375A80",1)</v>
      </c>
    </row>
    <row r="5" s="2" customFormat="1" ht="148" customHeight="1" spans="1:10">
      <c r="A5" s="15">
        <v>2</v>
      </c>
      <c r="B5" s="16" t="s">
        <v>36</v>
      </c>
      <c r="C5" s="17" t="s">
        <v>37</v>
      </c>
      <c r="D5" s="18" t="s">
        <v>38</v>
      </c>
      <c r="E5" s="19" t="s">
        <v>35</v>
      </c>
      <c r="F5" s="15">
        <v>56</v>
      </c>
      <c r="G5" s="20">
        <v>500</v>
      </c>
      <c r="H5" s="20">
        <f t="shared" si="0"/>
        <v>28000</v>
      </c>
      <c r="I5" s="16" t="str">
        <f>_xlfn.DISPIMG("ID_FB2E16C5F4A845CCAB5E4C000DDE24B1",1)</f>
        <v>=DISPIMG("ID_FB2E16C5F4A845CCAB5E4C000DDE24B1",1)</v>
      </c>
    </row>
    <row r="6" s="2" customFormat="1" ht="142" customHeight="1" spans="1:10">
      <c r="A6" s="15">
        <v>3</v>
      </c>
      <c r="B6" s="16" t="s">
        <v>39</v>
      </c>
      <c r="C6" s="17" t="s">
        <v>40</v>
      </c>
      <c r="D6" s="18" t="s">
        <v>41</v>
      </c>
      <c r="E6" s="19" t="s">
        <v>42</v>
      </c>
      <c r="F6" s="15">
        <v>144</v>
      </c>
      <c r="G6" s="20">
        <v>1500</v>
      </c>
      <c r="H6" s="20">
        <f t="shared" si="0"/>
        <v>216000</v>
      </c>
      <c r="I6" s="16" t="str">
        <f>_xlfn.DISPIMG("ID_32BC542B5636474593E8F9581112897C",1)</f>
        <v>=DISPIMG("ID_32BC542B5636474593E8F9581112897C",1)</v>
      </c>
    </row>
    <row r="7" s="2" customFormat="1" ht="178" customHeight="1" spans="1:10">
      <c r="A7" s="15">
        <v>4</v>
      </c>
      <c r="B7" s="16" t="s">
        <v>43</v>
      </c>
      <c r="C7" s="17" t="s">
        <v>44</v>
      </c>
      <c r="D7" s="18" t="s">
        <v>45</v>
      </c>
      <c r="E7" s="19" t="s">
        <v>35</v>
      </c>
      <c r="F7" s="15">
        <v>2</v>
      </c>
      <c r="G7" s="20">
        <v>1600</v>
      </c>
      <c r="H7" s="20">
        <f t="shared" si="0"/>
        <v>3200</v>
      </c>
      <c r="I7" s="15" t="str">
        <f>_xlfn.DISPIMG("ID_43EA22CBD71D4142985ADB3415E9775D",1)</f>
        <v>=DISPIMG("ID_43EA22CBD71D4142985ADB3415E9775D",1)</v>
      </c>
    </row>
    <row r="8" s="3" customFormat="1" ht="178" customHeight="1" spans="1:10">
      <c r="A8" s="15">
        <v>5</v>
      </c>
      <c r="B8" s="16" t="s">
        <v>43</v>
      </c>
      <c r="C8" s="17" t="s">
        <v>46</v>
      </c>
      <c r="D8" s="18" t="s">
        <v>45</v>
      </c>
      <c r="E8" s="19" t="s">
        <v>35</v>
      </c>
      <c r="F8" s="15">
        <v>3</v>
      </c>
      <c r="G8" s="20">
        <v>1300</v>
      </c>
      <c r="H8" s="20">
        <f t="shared" si="0"/>
        <v>3900</v>
      </c>
      <c r="I8" s="15" t="str">
        <f>_xlfn.DISPIMG("ID_43EA22CBD71D4142985ADB3415E9775D",1)</f>
        <v>=DISPIMG("ID_43EA22CBD71D4142985ADB3415E9775D",1)</v>
      </c>
    </row>
    <row r="9" s="2" customFormat="1" ht="56" customHeight="1" spans="1:10">
      <c r="A9" s="15">
        <v>6</v>
      </c>
      <c r="B9" s="15" t="s">
        <v>47</v>
      </c>
      <c r="C9" s="15"/>
      <c r="D9" s="15"/>
      <c r="E9" s="15"/>
      <c r="F9" s="15"/>
      <c r="G9" s="20"/>
      <c r="H9" s="20">
        <f>SUM(H4:H8)</f>
        <v>263420</v>
      </c>
      <c r="I9" s="16"/>
    </row>
  </sheetData>
  <mergeCells count="2">
    <mergeCell ref="A1:I1"/>
    <mergeCell ref="B9:D9"/>
  </mergeCells>
  <printOptions horizontalCentered="1"/>
  <pageMargins left="0.25" right="0.25" top="0.75" bottom="0.75" header="0.298611111111111" footer="0.298611111111111"/>
  <pageSetup paperSize="9" scale="44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1封面</vt:lpstr>
      <vt:lpstr>2签署页</vt:lpstr>
      <vt:lpstr>审核明细表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用户3736277</cp:lastModifiedBy>
  <dcterms:created xsi:type="dcterms:W3CDTF">2013-07-01T06:20:00Z</dcterms:created>
  <dcterms:modified xsi:type="dcterms:W3CDTF">2026-10-20T08:24:09Z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3D408575FD52414E8FC85F2C933EE839_13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